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45" tabRatio="641" activeTab="1"/>
  </bookViews>
  <sheets>
    <sheet name="Мероприятия" sheetId="1" r:id="rId1"/>
    <sheet name="Целевые показатели" sheetId="2" r:id="rId2"/>
    <sheet name="Иные показатели" sheetId="3" r:id="rId3"/>
  </sheets>
  <calcPr calcId="162913"/>
</workbook>
</file>

<file path=xl/calcChain.xml><?xml version="1.0" encoding="utf-8"?>
<calcChain xmlns="http://schemas.openxmlformats.org/spreadsheetml/2006/main">
  <c r="F32" i="3" l="1"/>
  <c r="G32" i="3" s="1"/>
  <c r="F17" i="3" l="1"/>
  <c r="G17" i="3" s="1"/>
  <c r="F18" i="3"/>
  <c r="G18" i="3" s="1"/>
  <c r="F39" i="3" l="1"/>
  <c r="G39" i="3" s="1"/>
  <c r="F38" i="3"/>
  <c r="G38" i="3" s="1"/>
  <c r="G7" i="2" l="1"/>
  <c r="H7" i="2" s="1"/>
  <c r="E172" i="1"/>
  <c r="F172" i="1"/>
  <c r="E174" i="1"/>
  <c r="F174" i="1"/>
  <c r="E175" i="1"/>
  <c r="F175" i="1"/>
  <c r="D172" i="1"/>
  <c r="E77" i="1"/>
  <c r="F77" i="1"/>
  <c r="F72" i="1"/>
  <c r="E72" i="1"/>
  <c r="D26" i="3" l="1"/>
  <c r="D24" i="3"/>
  <c r="E92" i="1" l="1"/>
  <c r="F92" i="1"/>
  <c r="D95" i="1"/>
  <c r="D94" i="1"/>
  <c r="E20" i="1"/>
  <c r="F20" i="1"/>
  <c r="D20" i="1"/>
  <c r="E155" i="1"/>
  <c r="F155" i="1"/>
  <c r="D155" i="1"/>
  <c r="D145" i="1"/>
  <c r="D100" i="1"/>
  <c r="D99" i="1"/>
  <c r="G80" i="1"/>
  <c r="H80" i="1" s="1"/>
  <c r="G77" i="1"/>
  <c r="H77" i="1" s="1"/>
  <c r="D77" i="1"/>
  <c r="D75" i="1"/>
  <c r="D65" i="1"/>
  <c r="D64" i="1"/>
  <c r="F52" i="1"/>
  <c r="F17" i="1" s="1"/>
  <c r="E52" i="1"/>
  <c r="D52" i="1"/>
  <c r="F32" i="1"/>
  <c r="E32" i="1"/>
  <c r="D32" i="1"/>
  <c r="E27" i="1"/>
  <c r="F27" i="1"/>
  <c r="D27" i="1"/>
  <c r="E17" i="1" l="1"/>
  <c r="F36" i="3"/>
  <c r="G36" i="3" s="1"/>
  <c r="G6" i="2" l="1"/>
  <c r="H6" i="2" s="1"/>
  <c r="F20" i="3" l="1"/>
  <c r="G20" i="3" s="1"/>
  <c r="F19" i="3"/>
  <c r="G19" i="3" s="1"/>
  <c r="F34" i="3"/>
  <c r="E26" i="3"/>
  <c r="F33" i="3" l="1"/>
  <c r="G160" i="1" l="1"/>
  <c r="H160" i="1" s="1"/>
  <c r="G155" i="1"/>
  <c r="H155" i="1" s="1"/>
  <c r="G150" i="1"/>
  <c r="H150" i="1" s="1"/>
  <c r="G145" i="1"/>
  <c r="H145" i="1" s="1"/>
  <c r="G105" i="1"/>
  <c r="H105" i="1" s="1"/>
  <c r="G100" i="1"/>
  <c r="H100" i="1" s="1"/>
  <c r="G99" i="1"/>
  <c r="G90" i="1"/>
  <c r="G87" i="1"/>
  <c r="G75" i="1"/>
  <c r="H75" i="1" s="1"/>
  <c r="G72" i="1"/>
  <c r="H72" i="1" s="1"/>
  <c r="G65" i="1"/>
  <c r="H65" i="1" s="1"/>
  <c r="G64" i="1"/>
  <c r="H64" i="1" s="1"/>
  <c r="G55" i="1"/>
  <c r="H55" i="1" s="1"/>
  <c r="G52" i="1"/>
  <c r="H52" i="1" s="1"/>
  <c r="G35" i="1"/>
  <c r="H35" i="1" s="1"/>
  <c r="G32" i="1"/>
  <c r="H32" i="1" s="1"/>
  <c r="G30" i="1"/>
  <c r="H30" i="1" s="1"/>
  <c r="G27" i="1"/>
  <c r="H27" i="1" s="1"/>
  <c r="G20" i="1"/>
  <c r="H20" i="1" s="1"/>
  <c r="G17" i="1"/>
  <c r="H17" i="1" s="1"/>
  <c r="F157" i="1"/>
  <c r="F152" i="1" s="1"/>
  <c r="E157" i="1"/>
  <c r="E152" i="1" s="1"/>
  <c r="F142" i="1"/>
  <c r="E142" i="1"/>
  <c r="F147" i="1"/>
  <c r="E147" i="1"/>
  <c r="G95" i="1"/>
  <c r="H95" i="1" s="1"/>
  <c r="D87" i="1"/>
  <c r="F60" i="1"/>
  <c r="F59" i="1"/>
  <c r="E60" i="1"/>
  <c r="E59" i="1"/>
  <c r="E169" i="1" s="1"/>
  <c r="E62" i="1"/>
  <c r="F62" i="1"/>
  <c r="D62" i="1"/>
  <c r="D60" i="1"/>
  <c r="D175" i="1" s="1"/>
  <c r="D59" i="1"/>
  <c r="D169" i="1" s="1"/>
  <c r="D180" i="1"/>
  <c r="D157" i="1"/>
  <c r="D162" i="1"/>
  <c r="D147" i="1"/>
  <c r="D142" i="1" s="1"/>
  <c r="F102" i="1"/>
  <c r="E102" i="1"/>
  <c r="D102" i="1"/>
  <c r="D92" i="1"/>
  <c r="G147" i="1" l="1"/>
  <c r="H147" i="1" s="1"/>
  <c r="G60" i="1"/>
  <c r="H60" i="1" s="1"/>
  <c r="G142" i="1"/>
  <c r="H142" i="1" s="1"/>
  <c r="G152" i="1"/>
  <c r="H152" i="1" s="1"/>
  <c r="H99" i="1"/>
  <c r="G94" i="1"/>
  <c r="H94" i="1" s="1"/>
  <c r="E57" i="1"/>
  <c r="G157" i="1"/>
  <c r="H157" i="1" s="1"/>
  <c r="G102" i="1"/>
  <c r="H102" i="1" s="1"/>
  <c r="F169" i="1"/>
  <c r="G169" i="1" s="1"/>
  <c r="H169" i="1" s="1"/>
  <c r="G62" i="1"/>
  <c r="H62" i="1" s="1"/>
  <c r="D152" i="1"/>
  <c r="G92" i="1"/>
  <c r="H92" i="1" s="1"/>
  <c r="D170" i="1"/>
  <c r="D167" i="1" s="1"/>
  <c r="D174" i="1"/>
  <c r="F170" i="1"/>
  <c r="G59" i="1"/>
  <c r="H59" i="1" s="1"/>
  <c r="E170" i="1"/>
  <c r="E167" i="1" s="1"/>
  <c r="D57" i="1"/>
  <c r="F57" i="1"/>
  <c r="G57" i="1" s="1"/>
  <c r="H57" i="1" s="1"/>
  <c r="G170" i="1" l="1"/>
  <c r="H170" i="1" s="1"/>
  <c r="F167" i="1"/>
  <c r="G167" i="1" s="1"/>
  <c r="H167" i="1" s="1"/>
  <c r="F180" i="1"/>
  <c r="E180" i="1"/>
  <c r="D97" i="1"/>
  <c r="D72" i="1"/>
  <c r="G180" i="1" l="1"/>
  <c r="H180" i="1" s="1"/>
  <c r="E177" i="1"/>
  <c r="F177" i="1"/>
  <c r="G177" i="1" s="1"/>
  <c r="H177" i="1" s="1"/>
  <c r="D177" i="1" l="1"/>
  <c r="D17" i="1"/>
  <c r="F12" i="3"/>
  <c r="G12" i="3" s="1"/>
  <c r="F16" i="3" l="1"/>
  <c r="G16" i="3" s="1"/>
  <c r="F6" i="3"/>
  <c r="G6" i="3" s="1"/>
  <c r="F8" i="3" l="1"/>
  <c r="G8" i="3" s="1"/>
  <c r="F10" i="3"/>
  <c r="G10" i="3" s="1"/>
  <c r="F9" i="3"/>
  <c r="G9" i="3" s="1"/>
  <c r="G5" i="2"/>
  <c r="H5" i="2" s="1"/>
  <c r="F11" i="3"/>
  <c r="G11" i="3" s="1"/>
  <c r="F14" i="3"/>
  <c r="G14" i="3" s="1"/>
  <c r="F22" i="3"/>
  <c r="G22" i="3" s="1"/>
  <c r="G165" i="1" l="1"/>
  <c r="G162" i="1"/>
  <c r="E97" i="1" l="1"/>
  <c r="F97" i="1"/>
  <c r="G34" i="3"/>
  <c r="G33" i="3"/>
  <c r="F31" i="3"/>
  <c r="G31" i="3" s="1"/>
  <c r="F30" i="3"/>
  <c r="G30" i="3" s="1"/>
  <c r="F29" i="3"/>
  <c r="G29" i="3" s="1"/>
  <c r="F28" i="3"/>
  <c r="G28" i="3" s="1"/>
  <c r="F26" i="3"/>
  <c r="G26" i="3" s="1"/>
  <c r="F25" i="3"/>
  <c r="G25" i="3" s="1"/>
  <c r="F24" i="3"/>
  <c r="G24" i="3" s="1"/>
  <c r="G174" i="1" l="1"/>
  <c r="H174" i="1" s="1"/>
  <c r="G97" i="1"/>
  <c r="H97" i="1" s="1"/>
  <c r="G175" i="1"/>
  <c r="H175" i="1" s="1"/>
  <c r="G172" i="1" l="1"/>
  <c r="H172" i="1" s="1"/>
</calcChain>
</file>

<file path=xl/sharedStrings.xml><?xml version="1.0" encoding="utf-8"?>
<sst xmlns="http://schemas.openxmlformats.org/spreadsheetml/2006/main" count="404" uniqueCount="156">
  <si>
    <t>Наименование</t>
  </si>
  <si>
    <t>Источники финансирования</t>
  </si>
  <si>
    <t>Ответственный (администратор или соадминистратор)</t>
  </si>
  <si>
    <t>Объем финансирования (руб.)</t>
  </si>
  <si>
    <t>Примечание (факторы, обусловившие неисполнение уточненного плана &lt;*&gt;)</t>
  </si>
  <si>
    <t>Достигнутый результат в рамках основного мероприятия (мероприятия)</t>
  </si>
  <si>
    <t>отклонение</t>
  </si>
  <si>
    <t>руб.</t>
  </si>
  <si>
    <t>%</t>
  </si>
  <si>
    <t>всего, в том числе</t>
  </si>
  <si>
    <t>за счет межбюджетных трансфертов из федерального бюджета</t>
  </si>
  <si>
    <t>за счет межбюджетных трансфертов из окружного бюджета</t>
  </si>
  <si>
    <t>за счет средств местного бюджета</t>
  </si>
  <si>
    <t>за счет других источников (расшифровать)</t>
  </si>
  <si>
    <t>Общий объем финансирования программы - всего, в том числе</t>
  </si>
  <si>
    <t>Наименование целевого показателя, ед. измер.</t>
  </si>
  <si>
    <t>Ответственный (администратор или соадминистратор</t>
  </si>
  <si>
    <t>Вид показателя (прямой/обратный)</t>
  </si>
  <si>
    <t>Результат реализации программы</t>
  </si>
  <si>
    <t>ед.</t>
  </si>
  <si>
    <t>Наименование иного показателя, ед. измер.</t>
  </si>
  <si>
    <t>2. Показатели, направленные на достижение значений (уровней) отдельных показателей оценки эффективности деятельности исполнительных органов государственной власти Ханты-Мансийского автономного округа - Югры</t>
  </si>
  <si>
    <t>3. Показатели, предусмотренные документами стратегического планирования</t>
  </si>
  <si>
    <t>№ п/п</t>
  </si>
  <si>
    <t>Основное мероприятие 1.1. Подготовка проектов нормативных правовых актов в сфере малого и среднего предпринимательства, предложений по внесению изменений и дополнений в действующие нармативные правовые акты (Целевые показатели 1, 2)</t>
  </si>
  <si>
    <t>отдел потребительского рынка и защиты прав потребителей</t>
  </si>
  <si>
    <t>объем налоговых поступлений в бюджет муниципального образования от деятельности субъектов малого и среднего предпринимательства, млн. руб.</t>
  </si>
  <si>
    <t>оборот (товаров, работ, услуг) субъектов малого и среднего предпринимательства, млн. руб.</t>
  </si>
  <si>
    <t>прямой</t>
  </si>
  <si>
    <t>число субъектов малого и среднего предпринимательства на 10 тыс. человек населения, ед. (нарастающим итогом, на конец отчетного периода)</t>
  </si>
  <si>
    <t>среднесписочная численность работников малых и средних предприятий на конец года, тыс. чел.</t>
  </si>
  <si>
    <t>количество созданных Домов предпринимателя, ед.</t>
  </si>
  <si>
    <t xml:space="preserve">доля реализованных мероприятий портфеля проектов («Малое и среднее предпринимательство и поддержка индивидуальной предпринимательской инициативы» (муниципальная составляющая)) от общего числа запланированных к реализации, % </t>
  </si>
  <si>
    <t>ведение мониторинга налогового законодательства, да</t>
  </si>
  <si>
    <t>да</t>
  </si>
  <si>
    <t>количество организованных мероприятий (городской конкурс «Предприниматель года»), ед.</t>
  </si>
  <si>
    <t>количество малых и средних предприятий (юридических лиц) на конец года, ед.</t>
  </si>
  <si>
    <t>количество предпринимателей без образования юридического лица (индивидуальных предпринимателей) на конец года, чел.</t>
  </si>
  <si>
    <t xml:space="preserve">Количество субъектов малого и среднего предпринимательства - получателей поддержки, ед. </t>
  </si>
  <si>
    <t>в том числе:</t>
  </si>
  <si>
    <t>финансовой поддержки, ед.</t>
  </si>
  <si>
    <t>информационно-консультационной поддержки, ед.</t>
  </si>
  <si>
    <t>образовательной поддержки, ед.</t>
  </si>
  <si>
    <t>имущественной поддержки, ед.</t>
  </si>
  <si>
    <t>Количество организованных мероприятий, направленных на вовлечение в предпринимательскую деятельность, пропаганду и популяризацию предпринимательства, ед.</t>
  </si>
  <si>
    <t>2.1. численность занятых в сфере малого и среднего предпринимательства, включая индивидуальных предпринимателей, 
тыс. человек</t>
  </si>
  <si>
    <t>Перевыполнение показателя связано с повышением интереса жителей города к предпринимательской деятельности</t>
  </si>
  <si>
    <t>Перевыполнение показателя связано с повышением интереса жителей города к предпринимательской деятельности, увеличением финансирования муниципальной программы, что повлекло за собой увеличение количества проведенных консультаций по вопросу предоставления финансовой поддержки субъектам малого и среднего предпринимательства</t>
  </si>
  <si>
    <t>Основное мероприятие 2.1. Размещение информации, посвященной предпринимательству на официальном портале Администрации города и на инвестиционном портале города (Целевые показатели 1, 2)</t>
  </si>
  <si>
    <t xml:space="preserve">
</t>
  </si>
  <si>
    <t>4. Показатели портфелей проектов, проектов автономного округа, направленные на реализацию национальных проектов (программ) Российской Федерации</t>
  </si>
  <si>
    <t>5. Показатели, на достижение которых оказывает влияние предоставляемая льгота, установленная в качестве мер муниципальной поддержки (налоговый расход)</t>
  </si>
  <si>
    <t>6. Прочие показатели</t>
  </si>
  <si>
    <t>управление инвестиций, развития предпринимательства и туризма</t>
  </si>
  <si>
    <t>департамент имущественных и земельных отношений</t>
  </si>
  <si>
    <t>Основное мероприятие 3.1. 
«Популяризация предпринимательства»
(1, 2)</t>
  </si>
  <si>
    <t>Основное мероприятие 3.2. 
Региональный проект "Акселерация субъектов малого и среднего предпринимательства" (Целевые показатели 1, 2)</t>
  </si>
  <si>
    <t>Основное мероприятие 3.3. 
Региональный проект "Создание условий для легкого старта и комфортного ведения бизнеса" (Целевые показатели 1, 2)</t>
  </si>
  <si>
    <t>Основное мероприятие 5.1. 
"Создание условий для развития туризма"  (Целевые показатели 1, 2)</t>
  </si>
  <si>
    <t>Мероприятие 5.1.1. Организация участия в туристском форуме «ЮграТур»</t>
  </si>
  <si>
    <t>Объем финансирования администратора  – управления инвестиций, развития предпринимательства и туризма</t>
  </si>
  <si>
    <t>Объем финансирования содминистратора  – отдела потребительского рынка и защиты прав потребителей</t>
  </si>
  <si>
    <t>количество субсидий, предоставленных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ед.</t>
  </si>
  <si>
    <t>численность занятых в сфере малого и среднего предпринимательства, включая индивидуальных предпринимателей, 
тыс. человек</t>
  </si>
  <si>
    <t>Участие в в туристском форуме «ЮграТур»</t>
  </si>
  <si>
    <t>администратор - управление инвестиций, развития предпринимательства и туризма</t>
  </si>
  <si>
    <t>соадминистратор - департамент имущественных и земельных отношений</t>
  </si>
  <si>
    <t xml:space="preserve">Годовой отчет
об исполнении муниципальной программы "Развитие малого и среднего предпринимательства в городе Сургуте на период до 2030 года"
на 01 января 2023 года
</t>
  </si>
  <si>
    <t>Примечание (факторы, обусловившие неисполнение показателей, влияние налоговой льготы на исполнение показателя)</t>
  </si>
  <si>
    <t>утвержденный план на 01.01.2023</t>
  </si>
  <si>
    <t>уточненный план на 01.01.2023</t>
  </si>
  <si>
    <t>Доля сданных в аренду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объектов недвижимого имущества, включенных в перечень муниципального имущества, предназначенного для поддержки субъектов малого и среднего предпринимательства и самозанятых граждан, в общем количестве объектов недвижимого имущества, включенных в указанные перечни, %</t>
  </si>
  <si>
    <t>Увеличение количества объектов имущества в перечне муниципального имущества, предназначенного для поддержки субъектов малого и среднего предпринимательства и самозанятых граждан, %</t>
  </si>
  <si>
    <t>Мероприятие 3.2.5. 
Развитие инновационного и молодежного предпринимательства, в виде предоставления субсидий на финансовое обеспечение затрат, связанных с созданием и (или) обеспечением деятельности центров молодежного инновационного творчества</t>
  </si>
  <si>
    <t>Мероприятие 5.1.2. 
Продвижение туристических продуктов на территории муниципального образования для жителей и гостей</t>
  </si>
  <si>
    <t>В течение года на постоянной основе информация для предпринимателей размещалась на официальном портале Администрации города в соответствующем разделе, на инвестиционном портале города, в Telegram-канале для предпринимателей "Инвестируй в Сургут".</t>
  </si>
  <si>
    <t>Количество предоставленных субсидий больше запланированного количества в силу того, что не всеми предпринимателями заявлен максимальный размер субсидии, предусмотренный порядками предоставления субсидий, утвержденными постановлениями Администрации города от 15.06.2018 № 4437, от 30.11.2018 № 9146, от 22.09.2021 № 8354.</t>
  </si>
  <si>
    <t>Перевыполнение показателя связано с повышением интереса жителей города к предпринимательской деятельности, увеличением финансирования муниципальной программы.</t>
  </si>
  <si>
    <t>Количество получателей поддержки больше запланированного количества в силу того, что не всеми предпринимателями заявлен максимальный размер субсидии, предусмотренный порядками предоставления субсидий, утвержденными постановлениями Администрации города от 15.06.2018 № 4437, от 30.11.2018 № 9146, от 22.09.2021 № 8354, а также существенным увеличением финансирования мероприятий муниципальной программы.</t>
  </si>
  <si>
    <t>Рост значения данного показателя связан в первую очередь с резким ростом количества самозанятых граждан в связи с низкой налоговой нагрузкой при применении специального налогового режима "Налог на профессиональный доход".</t>
  </si>
  <si>
    <t>3. Сведения об исполнении иных показателей муниципальной программы за 2023 год</t>
  </si>
  <si>
    <t>утвержденный план на 01.01.2024</t>
  </si>
  <si>
    <t>факт за 2023 год</t>
  </si>
  <si>
    <t>1. Сведения об исполнении программных мероприятий, объеме финансирования муниципальной программы за 2023 год.</t>
  </si>
  <si>
    <t>В 2023 году на постоянной основе проводились мероприятия, направленные на вовлечение молодежи в предпринимательскую деятельность, информационно-консультационную поддержку, популяризацию и пропаганду предпринимательской деятельности (в пределах текущего финансирования), в том числе совместно с организациями, образующими инфраструктуру поддержки субъектов малого и среднего предпринимательства. 
Также проведены совместные вебинары для субъектов малого и среднего предпринимательства с ИФНС России по г. Сургуту, в том числе по вопросам применения специальных налоговых режимов, налогообложения субсидий, полученных в рамках действующей муниципальной программы. В вышеуказанных мероприятий участие приняли более 1600 предпринимателей, самозанятых граждан и лиц, планирующих начать свое дело.</t>
  </si>
  <si>
    <t>Мониторинг деятельности субъектов малого и среднего предпринимательства проводится администратором муниципальной программы на постоянной основе в целях формирования итогов социально-экономического развития города. Также в 2023 году МКУ "Наш город" проведено социологическое исследование в целях проведения анализа социально-экономических показателей субъектов малого и среднего предпринимательства, выявления мнения предпринимательского сообщества о благополучных/неблагополучных условиях ведения предпринимательской деятельности, оценки предпринимательским сообществом инвестиционного климата на территории города.</t>
  </si>
  <si>
    <t>В течение года подготовлено 4 постановления Администрации города о внесении изменений в постановление Администрации города от 15.12.2015 № 8741 "Об утверждении муниципальной программы "Развитие малого и среднего предпринимательства в городе Сургуте на период до 2030 года", 8 проектов постановлений Администрации города с целью актуализации порядков предоставления субсидий субъектам малого и среднего предпринимательства, а также физическим лицам, не являющимся индивидуальными предпринимателями и применяющим специальный налоговый режим "Налог на профессиональный доход"</t>
  </si>
  <si>
    <t>Проведен ежегодный городской конкурс «Предприниматель года». Участниками конкурса стали более 70 предпринимателей, торжественная церемония объявления победителей состоялась 08.06.2023, победителем конкурса стал индивидуальный предпринимательКиосе Наталья Николаевна.</t>
  </si>
  <si>
    <t xml:space="preserve">В ноябре 2023 был проведен образовательный курс для предпринимателей «Основы ведения предпринимательской деятельности» в рамках курса «Бизнес-Прорыв 2.0». Образовательный курс объединил начинающих и действующих предпринимателей, занятых в производственной сфере. В рамках курса проведена серия мастер-классов и тренингов, посвященных оценке бизнес-идей.  На протяжении пяти занятий обучающиеся разработали программу развития, которая поможет им скорректировать деятельность предприятия с учетом общей рыночной ситуации.
Участие в образовательном курсе приняли 25 предпринимателей. По итогу прохождения курса все участники получили сертификаты.
 Цель проведения курса состит в том, чтобы дать знания и инструменты по написанию бизнес-плана для запуска бизнеса или внедрения нового направления бизнеса. </t>
  </si>
  <si>
    <t xml:space="preserve">На постоянной основе в 2023 году проводились консультации для предпринимателей, в том числе в формате вебинаров на площадке Skype для бизнеса. В августе 2022 года с  целью улучшения инструментов коммуникации с субъектами малого и среднего предпринимательства  и повышения качества информирования в Telegram канале "Инвестируй в Сургут" разработан и запущен чат-бот. Чат-бот осуществляет навигацию пользователей канала по действующим федеральным ,  региональным и муниципальным  мерам поддержки, а также позволяет ознакомиться с информацией о предстоящих бизнес-мероприятиях.  </t>
  </si>
  <si>
    <t>Мероприятие 3.1.2. 
Организация мероприятий по популяризации и пропаганде предпринимательской деятельности</t>
  </si>
  <si>
    <t>Мероприятие 3.1.3. 
Проведение  образовательных мероприятий для субъектов малого и среднего предпринимательства и физических лиц, не имеющих статуса индивидуального предпринимателя и применяющих специальный налоговой режим "Налог на профессиональный доход"</t>
  </si>
  <si>
    <t>Мероприятие 3.1.1. 
Организация  мониторинга деятельности субъектов малого и среднего предпринимательства</t>
  </si>
  <si>
    <t>Мероприятие 3.1.4. 
Реализация мероприятий, направленных на вовлечение молодежи в предпринимательскую деятельность, информационно-консультационную поддержку, популяризацию и пропаганду предпринимательской деятельности</t>
  </si>
  <si>
    <t>Мероприятие 3.1.5. 
Оказание информационно - консультационной поддержки</t>
  </si>
  <si>
    <t>Мероприятие 3.1.6. 
Развитие молодежного предпринимательства</t>
  </si>
  <si>
    <t>Мероприятие 3.1.7. 
Подготовка и оформление выставочной экспозиции от города Сургута в ежегодной окружной выставке-форуме товаропроизводителей Ханты-Мансийского авономного округа Югры под брендом "Сделано в Югре"</t>
  </si>
  <si>
    <t>Мероприятие 3.2.1. 
Финансовая поддержка субъектов малого и среднего предпринимательства, осуществляющих социально значимые (приоритетные) виды деятельности, в виде возмещения части затрат:
- на обязательную сертификацию произведенной продукции;                                  -на аренду (субаренду) нежилых помещений, 
-на приобретение нового оборудования (основных средств) и лицензионных программных продуктов, 
-на оплату коммунальных услуг нежилых помещений</t>
  </si>
  <si>
    <t xml:space="preserve">Мероприятие 3.2.2. 
Финансовая поддержка субъектов малого и среднего предпринимательства, осуществляющих социально значимые (приоритетные) виды деятельности  в виде возмещения части затрат:
- на развитие товаропроводящей сети по реализации ремесленных товаров; 
-на приобретение сырья, расходных материалов и инструментов, необходимых для производства продукции и изделий народных художественных промыслов и ремесел; 
-по предоставленным консалтинговым услугам;  
-связанных с прохождением курсов повышения квалификации;
-по договорам коммерческой концессии (субконцессии), лицензионным (сублицензионным) договорам, а также связанных с разработкой и (или) регистрацией собственной франшизы; 
-связанных с продвижением товаров собственного производства, выполняемых работ, оказываемых услуг; 
- экспортных затрат;
-связанных с участием в выставочно – ярмарочных мероприятиях
</t>
  </si>
  <si>
    <t>Мероприятие 3.2.3. 
Финансовая поддержка субъектов малого и среднего предпринимательства, осуществляющих деятельность в сфере социального предпринимательства,  в виде возмещения части затрат:
-на аренду (субаренду) нежилых помещений; 
-на оплату коммунальных услуг нежилых помещений; 
-по приобретению оборудования (основных средств) и лицензионных программных продуктов; 
-связанных с созданием и (или) развитием центров (групп) времяпрепровождения детей;
-на реализацию программ по энергосбережению; 
- связанных со специальной оценкой условий труда; 
-по предоставленным консалтинговым услугам; 
-связанных с прохождением курсов повышения квалификации, 
-связанных с участием в выставочно – ярмарочных мероприятиях;
-по договорам коммерческой концессии (субконцессии), лицензионным (сублицензионным) договорам, а также связанных с разработкой и (или) регистрацией собственной франшизы; 
-связанных с продвижением товаров собственного производства, выполняемых работ, оказываемых услуг</t>
  </si>
  <si>
    <t>Мероприятие 3.2.4.  
Финансовая поддержка субъектов малого и среднего предпринимательства в виде финансового обеспечения затрат предпринимателям в производственной сфере</t>
  </si>
  <si>
    <t xml:space="preserve">Мероприятие 3.2.6. 
Развитие инновационного и молодежного предпринимательства, в виде возмещения части затрат инновационным компаниям, деятельность которых заключается в практическом применении (внедрении) результатов интеллектуальной деятельности на территории муниципального образования автономного округа </t>
  </si>
  <si>
    <t xml:space="preserve">Мероприятие 3.3.1. 
Финансовая поддержка субъектов малого и среднего предпринимательства, впервые зарегистрированных и действующих менее 1 года, осуществляющих социально значимые (приоритетные) виды деятельности, в виде возмещения части затрат </t>
  </si>
  <si>
    <t>Основное мероприятие 3.4. 
Финансовая поддержка физических лиц, не являющихся индивидуальными предпринимателями и применяющих специальный налоговый режим "Налог на профессиональный доход" в виде возмещения части затрат:
-на рекламу, 
-по предоставленным консалтинговым услугам, 
-на аренду (субаренду) нежилых помещений,  
-по уплате страховых взносов, 
-на приобретение оборудования и инструментов, 
-на обучение, повышение квалификации, профессиональную переподготовку.   (Целевые показатели 1, 2)</t>
  </si>
  <si>
    <t>Основное мероприятие 3.5. Имущественная поддержка (Целевые показатели 1, 2)</t>
  </si>
  <si>
    <t>Мероприятие 3.5.1. Оказание имущественной поддержки в виде передачи во временное владение и (или) пользование муниципального имущества на возмездной основе, а также на льготных условиях  путем применения имущественных льгот</t>
  </si>
  <si>
    <t>Мероприятие 3.5.2. 
Оказание имущественной поддержки  в виде передачи во временное владение и (или) пользование муниципального имущества на безвозмездной основе, в том числе:</t>
  </si>
  <si>
    <t>департамент имущественных и земельных отношений, департамент городского хозяйства</t>
  </si>
  <si>
    <t>Мероприятие 3.5.2.1 
Передачи во временное владение и (или) пользование муниципального имущества на безвозмездной основе</t>
  </si>
  <si>
    <t xml:space="preserve">Мероприятие 3.5.2.2. 
Передача муниципального имущества - парковок (парковочных мест), расположенных на автомобильных дорогах общего пользования местного значения города </t>
  </si>
  <si>
    <t>Основное мероприятие 3.6. 
Внесение сведений в Единый реестр субъектов малого и среднего предпринимательства – получателей  поддержки
(Целевые показатели 1, 2)</t>
  </si>
  <si>
    <t>управление инвестиций, развития предпринимательства и туризма, департамент имущественных и земельных отношений, департамент городского хозяйства</t>
  </si>
  <si>
    <t>Основное мероприятие 3.7.
Создание Дома предпринимателя (Целевые показатели 1, 2)</t>
  </si>
  <si>
    <t>Основное мероприятие 4.1. Создание условий для развития потребительского рынка (Целевые показатели 1, 2)</t>
  </si>
  <si>
    <t>Основное мероприятие 4.1.1. 
 Организация выездной торговли на мероприятиях в целях поддержки местных товаропроизводителей и создания конкурентной среды 
на потребительском рынке</t>
  </si>
  <si>
    <t>2. Сведения об исполнении целевых показателей муниципальной программы за 2023 год.</t>
  </si>
  <si>
    <t>Численность занятых в сфере малого и среднего предпринимательства, включая индивидуальных предпринимателей и самозанятых, 
тыс. человек</t>
  </si>
  <si>
    <t>Количество субъектов МСП, получивших поддержку в рамках реализации регионального проекта «Акселерация субъектов малого и среднего предпринимательства», ед.</t>
  </si>
  <si>
    <t>Количество субъектов МСП, получивших поддержку в рамках реализации регионального проекта «Создание условий для легкого старта и комфортного ведения бизнеса», ед.</t>
  </si>
  <si>
    <t>Оборот (товаров, работ, услуг) субъектов малого и среднего предпринимательства, млн. руб.</t>
  </si>
  <si>
    <t>Количество переданных парковок (парковочных мест) субъектам малого и среднего предпринимательства, ед.</t>
  </si>
  <si>
    <t>соадминистратор - департамент городского хозяйства</t>
  </si>
  <si>
    <t>Количество участников мероприятий,  направленных на вовлечение в предпринимательскую деятельность, пропаганду и популяризацию предпринимательства, чел.</t>
  </si>
  <si>
    <t>Подготовка и оформление выставочной экспозиции от города Сургута в ежегодной окружной выставке-форуме товаропроизводителей Ханты-Мансийского автономного округа - Югры под брендом «Сделано в Югре», да</t>
  </si>
  <si>
    <t>Количество мероприятий в формате выездной торговли в целях поддержки местных товаропроизводителей и создания конкурентной среды на потребительском рынке, ед.</t>
  </si>
  <si>
    <t>Организация и содействие в организации мероприятий, направленных на развитие туристского сектора (образовательные и деловые мероприятия, конкурсы и иные), ед.</t>
  </si>
  <si>
    <t>Заключение соглашений о взаимодействии с целью продвижения обьектов туристисткой привлекательности, ед.</t>
  </si>
  <si>
    <t xml:space="preserve">На постоянной основе в 2023 году проводились консультации для предпринимателей, а также лиц, планирующих начать свое дело, в том числе в формате вебинаров на площадке Skype для бизнеса. </t>
  </si>
  <si>
    <t>департамент городского хозяйства</t>
  </si>
  <si>
    <t xml:space="preserve">Администрацией города в целях создания единой открытой площадки коммуникаций внутри предпринимательского сообщества, а также между сообществом и различными организациями инфраструктуры поддержки, в том числе структурами Администрации города реализуется проект «Дом предпринимателя». На сегодняшний день в рамках проекта на постоянной основе проводятся:
1. Консультирование представителей предпринимательского сообщества о существующих формах поддержки;
2. Деловые мероприятия, встречи, «круглые столы» по актуальным вопросам при участии структурных подразделений Администрации города, организаций инфраструктуры поддержки предпринимательства, контролирующих органов и иных.
В рамках развития данного проекта по решению экспертного совета по развития СО НКО  на безвозмездной основе Региональной ассоциации некоммерческих организаций ХМАО-Югры передано здание общей площадью 904 кв.м., в котором осуществляет деятельность «Дома социального предпринимательства», на базе которого проводятся в том числе информационно-консультационные мероприятия для всех категорий предпринимателей и некоммерческих организаций. 
</t>
  </si>
  <si>
    <t>В рамках мероприятия разработана "Туристская карта" города Сургута, наглядно демонстрирующая  жителям и гостям муниципального образования существующую туристскую инфраструктуру города, а также туристические маршруты, проходящие по его территории, в удобном формате.</t>
  </si>
  <si>
    <t>10-11 ноября 2023 года в г. Ханты-Мансийске состоялся ежегодный туристский форум "ЮграТур". 
Муниципальным образованием городской округ Сургут был представлен стенд, демонстрирующий туристские возможности города: учреждения культуры и искусства, ремесленные мастерские, объекты туристской индустрии для ведения активного туризма, а также инвестиционные проекты, реализующиеся и планируемые к реализации в сфере туризма.</t>
  </si>
  <si>
    <t>Самое большое количество наград (общее количество наград 24) и самый большой состав участников из всех муниципалитетов (почти 40 участников) – таковы итоги работы сургутской делегации на 26 выставке-ярмарке местных товаропроизводителей «Товары земли Югорской», что позволило стать городу бесспорным лидером мероприятия в очередной раз.
Город Сургут на самом главном событие Югры представили почти 40 участников – от крупных товаропроизводителей, таких как ООО «Мясокомбинат «Сургутский», СГМУП «Сургутский хлебозавод», ООО «Хлебозавод «Бояр», ООО «Югорские традиции», ООО «Пироговая компания» до ремесленников и мастеров города – клуба «Золотые ручки Югры», «Обской кузницы» и так далее.                                                                                                                                                                                                                                                                            По количеству побед на конкурсах «Лучшие вкусы Югры» и «Лучший товар Югры» город Сургут забрал преимущественное лидерство среди муниципалитетов, собрав львиную долю представленных наград. 
Список победителей конкурса «Лучшие вкусы Югры» возглавили следующие сургутские компании:  
В категории «Народное голосование»:
— Подноминация «Хлеб из пшеничной муки» — ООО «Хлебзавод «Бояр»;
 — Подноминация «Хлеб из ржаной муки» — ООО «Хлебзавод «Бояр»;
— Подноминация «Пряники» — ООО «Пироговая компания»;
— Подноминация «Колбаса вареная» — ООО Мясокомбинат «Сургутский»;
— Подноминация «Колбаса копченая» — ООО Мясокомбинат «Сургутский»;
В категории «Экспертная оценка»:
— Подноминация «Хлеб из пшеничной муки» — ООО «Хлебзавод «Бояр»;
 — Подноминация «Хлеб из ржаной муки» — ООО «Хлебзавод «Бояр»;
— Подноминация «Пряники» — ООО «Пироговая компания»;
— Подноминация «Колбаса вареная» — ООО Мясокомбинат «Сургутский».
В число победителей конкурса ТПП ХМАО-Югры «Лучший товар Югры» вошли 15 сургутских предприятий.</t>
  </si>
  <si>
    <t>В 2023 году в целях создания условий для развития потребительского рынка в рамках городских праздников и мероприятий были организованы и проведены 9 ярмарок (выездная торговля), где приняли участие 190 участников - местных товаропроизводителей, предприятий общественного питания, ремесленников и самозанятых.                                                                                                                                                       В 2023 году в рамках подписанного соглашения о создании самой крупной городской агломерации в округе "Сургут-Нефтеюганск" в ярмарке на площадке ТРЦ «Сургут Сити Молл», посвященной ко Дню работников сельского хозяйства и перерабатывающей промышленности, впервые приняли участие товаропроизводители из городов Сургут, Нефтеюганск, Сургутского и Нефтеюганского районов.</t>
  </si>
  <si>
    <t>соадминистратор - управление потребительского рынка и защиты прав потребителей</t>
  </si>
  <si>
    <t xml:space="preserve">Рост значения показателя обусловлен заключением новых договоров аренды муниципального имущества в соответствии 
с перечнем, утвержденным постановлением Администрации города от 05.05.2009 № 1594 (в 2023 году внесены 4 изменения: 
от 18.05.2023 № 2590, от 06.07.2023 № 3389, от 03.10.2023 № 4690, от 31.10.2023 № 5279)
</t>
  </si>
  <si>
    <t>Уменьшение значения показателя связано с приватизацией муниципального имущества в соответствии с Федеральным законом от 22.07.2008 N 159-ФЗ "Об особенностях отчуждения движимого и недвижимого имущества, находящегося в государственной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в количестве 5 объектов</t>
  </si>
  <si>
    <t>Количество предоставленных субсидий больше запланированного количества в силу того, что не всеми предпринимателями заявлен максимальный размер субсидии, предусмотренный порядками предоставления субсидий, утвержденными постановлением Администрации города от 15.06.2018 № 4437.</t>
  </si>
  <si>
    <t>Перевыполнение показателя связано с повышением интереса жителей города к предпринимательской деятельности.</t>
  </si>
  <si>
    <t>соадминистратор - департамент имущественных и земельных отношений, департамент городского хозяйства</t>
  </si>
  <si>
    <t>Перевыполнение показателя связано в том числе с увеличением индекса потребительских цен в 2023 году, а, соответственно, увеличением оборота товаров (работ, услуг) субъектов малого и среднего предпринимательства.</t>
  </si>
  <si>
    <t>В рамках реализации регионального проекта выплачена 287 субсидий субъектам малого и среднего предпринимательства</t>
  </si>
  <si>
    <t>По данному направлению выплачено 136 субсидий субъектам малого и среднего предпринимательства</t>
  </si>
  <si>
    <t>По данному направлению выплачено 147 субсидий субъектам малого и среднего предпринимательства</t>
  </si>
  <si>
    <t>В рамках реализации регионального проекта выплачено 10 субсидий субъектам малого и среднего предпринимательства</t>
  </si>
  <si>
    <t>По данному направлению выплачено 10 субсидий субъектам малого и среднего предпринимательства</t>
  </si>
  <si>
    <t>По данному направлению выплачено 4 субсидии субъектам малого и среднего предпринимательства</t>
  </si>
  <si>
    <t>По данному направлению выплачено 2 субсидии субъектам малого и среднего предпринимательства</t>
  </si>
  <si>
    <t>Сведения о предоставленной поддержке вносятся в Единый реестр субъектов малого и среднего предпринимательства - получателей поддержки в установленный законодательством срок.</t>
  </si>
  <si>
    <t xml:space="preserve">Имущественная поддержка в виде передачи во временное владение и (или) пользование муниципального имущества на безвозмездной основе оказана 3 субъектам малого и среднего предпринимательства..
</t>
  </si>
  <si>
    <t xml:space="preserve">В соответствии с решением Думы города Сургута от 21.02.2018 № 233-VI ДГ «О методике расчета арендной платы за пользование муниципальным имуществом, расположенным на территории города» снижена арендная плата в размере от 10 % до 90 % у 34 арендаторов, в том числе 5 физических лиц, не являющихся индивидуальными предпринимателями и применяющих специальный налоговый режим «Налог на профессиональный доход». </t>
  </si>
  <si>
    <t xml:space="preserve">Численность занятых в малом и среднем бизнесе на конец 2023 года составила 84,9 тыс. человек или 44,2 % от общей численности занятых в экономике 
на территории города. По данному показателю наблюдается рост на 9,7 % по отношению к 2022 году (77,4 тыс. человек). В первую очередь это связано с увеличением численности физических лиц, не являющихся индивидуальными предпринимателями и применяющих специальный налоговый режим «Налог на профессиональный доход» до 27 тыс. человек. Таким образом, недостижение планового значения показателя связано с увеличением населения города.
</t>
  </si>
  <si>
    <t xml:space="preserve">Предоставление налоговой преференции в виде установления сниженной налоговой ставки в отношении объектов недвижимости, включенных в Перечень, определяемый в соответствии с пунктом 7 статьи 378.2 Налогового кодекса Российской Федерации, установлено решением Думы города от 30.10.2014 № 601-VДГ «О введении налога на имущество физических лиц на территории города Сургута».
Объем налогового расхода (потери бюджета города) от предоставления налоговой преференции по налогу на имущество физических лиц за 2023 год уточняется, за 2022 год составил 54 691,7 тыс. рублей.
Предоставление налоговых преференций в форме установления пониженной ставки земельного налога в отношении:
1.  земельных участков, предназначенных для размещения объектов торговли, общественного питания, бытового обслуживания Объем налогового расхода (потери бюджета города) от предоставления налоговой преференции по земельному налогу за 2022 год – 22 388,12 тыс. рублей.
2. земельных участков, предназначенных для административных зданий, объектов образования, науки, здравоохранения и социального обеспечения, физической культуры и спорта, культуры, искусства, религии. Объем налогового расхода (потери бюджета города) от предоставления налоговой преференции по земельному налогу за 2022 год – 73 565,16 тыс. рублей.
3. земельных участков, предназначенных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Объем налогового расхода (потери бюджета города) от предоставления налоговой преференции по земельному налогу за 2022 год –34 116,3 тысяч рублей.
4. земельных участков, предназначенных для размещения офисных зданий делового и коммерческого назначения. Объем налогового расхода (потери бюджета города) от предоставления налоговой преференции по земельному налогу за 2022 год – 614,62 тыс. рублей.
5. земельных участков, предназначенных для размещения гостиниц. Объем налогового расхода (потери бюджета города) от предоставления налоговой преференции по земельному налогу за 2022 год – 383,01 тыс. рублей.
По результатам проведенной оценки налоговые расходы признаются эффективными по следующим основаниям:
- соответствуют цели муниципальной программы – повышение роли малого и среднего предпринимательства в экономике муниципального образования городской округ город Сургут;
- являются востребованными;
- реализован вклад налоговых льгот в изменение значения целевого показателя; 
- альтернативный механизм достижения цели муниципальной программы отсутствует.
</t>
  </si>
  <si>
    <t>Проведена работа по направлению информационных писем потенциальным интересантам. На получение имущественной поддержки обратилось 5 предпринимателей которые представили свидетельство о праве собственности на объект. Одному претенденту отказано в имущественной поддрежке по причине наличия задолженности перед бюджетом муниципального образования по аренде муниципального имущества. Еще подано 4 обращения, которые рассмотрятся в 2024 году, в связи с организацией  совещания рабочей группы с целью принятия решения по предоставлению имущественной поддержки.</t>
  </si>
  <si>
    <t>Показатель не выполнен в связи с низкой заинтересованностью потенциальных интресантов. Проведена работа по направлению информационных писем потенциальным интересантам. На получение имущественной поддержки обратилось 5 предпринимателей которые представили свидетельство о праве собственности на объект. Одному претенденту отказано в имущественной поддрежке по причине наличия задолженности перед бюджетом муниципального образования по аренде муниципального имущества. Еще подано 4 обращения, которые рассмотрятся в 2024 году, в связи с организацией  совещания рабочей группы с целью принятия решения по предоставлению имущественной поддержки.</t>
  </si>
  <si>
    <t>Показатель не выполнен в связи с низкой заинтересованностью потенциальных интресантов. Департаментом городского хозяйства роведена работа по направлению информационных писем потенциальным интересантам. На получение имущественной поддержки обратилось 5 предпринимателей которые представили свидетельство о праве собственности на объект. Одному претенденту отказано в имущественной поддрежке по причине наличия задолженности перед бюджетом муниципального образования по аренде муниципального имущества. Еще подано 4 обращения, которые рассмотрятся в 2024 году, в связи с организацией  совещания рабочей группы с целью принятия решения по предоставлению имущественной поддержки.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</si>
</sst>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sz val="12"/>
      <color theme="1"/>
      <name val="Times New Roman"/>
      <family val="1"/>
      <charset val="204"/>
    </font>
    <font>
      <sz val="10"/>
      <name val="Times New Roman"/>
      <family val="1"/>
      <charset val="204"/>
    </font>
    <font>
      <sz val="12"/>
      <name val="Times New Roman"/>
      <family val="1"/>
      <charset val="204"/>
    </font>
    <font>
      <sz val="11"/>
      <name val="Times New Roman"/>
      <family val="1"/>
      <charset val="204"/>
    </font>
    <font>
      <sz val="12"/>
      <color theme="1"/>
      <name val="Calibri"/>
      <family val="2"/>
      <scheme val="minor"/>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1" fillId="0" borderId="0" xfId="0" applyNumberFormat="1" applyFont="1"/>
    <xf numFmtId="4" fontId="3" fillId="0" borderId="1" xfId="0" applyNumberFormat="1" applyFont="1" applyFill="1" applyBorder="1" applyAlignment="1">
      <alignment horizontal="center" vertical="top" wrapText="1"/>
    </xf>
    <xf numFmtId="0" fontId="1" fillId="0" borderId="0" xfId="0" applyFont="1" applyBorder="1" applyAlignment="1">
      <alignment vertical="center" wrapText="1"/>
    </xf>
    <xf numFmtId="2" fontId="1" fillId="0" borderId="1" xfId="0" applyNumberFormat="1" applyFont="1" applyBorder="1" applyAlignment="1">
      <alignment vertical="center" wrapText="1"/>
    </xf>
    <xf numFmtId="4" fontId="4" fillId="0" borderId="0" xfId="0" applyNumberFormat="1" applyFont="1" applyFill="1" applyBorder="1" applyAlignment="1">
      <alignment horizontal="left" vertical="top" wrapText="1"/>
    </xf>
    <xf numFmtId="3" fontId="2" fillId="0" borderId="0" xfId="0" applyNumberFormat="1" applyFont="1" applyFill="1" applyBorder="1" applyAlignment="1">
      <alignment horizontal="center" vertical="top" wrapText="1"/>
    </xf>
    <xf numFmtId="0" fontId="1" fillId="0" borderId="1" xfId="0" applyFont="1" applyBorder="1"/>
    <xf numFmtId="0" fontId="1" fillId="0" borderId="1" xfId="0"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left" vertical="top" wrapText="1"/>
    </xf>
    <xf numFmtId="4" fontId="3" fillId="0" borderId="1" xfId="0" applyNumberFormat="1" applyFont="1" applyFill="1" applyBorder="1" applyAlignment="1">
      <alignment horizontal="center" vertical="top"/>
    </xf>
    <xf numFmtId="3" fontId="3"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1" fillId="0" borderId="1" xfId="0" applyFont="1" applyBorder="1" applyAlignment="1">
      <alignment vertical="center" wrapText="1"/>
    </xf>
    <xf numFmtId="164" fontId="3" fillId="0" borderId="1" xfId="0" applyNumberFormat="1" applyFont="1" applyFill="1" applyBorder="1" applyAlignment="1">
      <alignment horizontal="center" vertical="top"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5" fillId="0" borderId="1" xfId="0" applyFont="1" applyBorder="1"/>
    <xf numFmtId="0" fontId="5" fillId="0" borderId="0" xfId="0" applyFont="1"/>
    <xf numFmtId="0" fontId="1" fillId="0" borderId="1" xfId="0" applyFont="1" applyBorder="1" applyAlignment="1">
      <alignment vertical="center" wrapText="1"/>
    </xf>
    <xf numFmtId="4" fontId="3" fillId="0" borderId="5" xfId="0" applyNumberFormat="1" applyFont="1" applyFill="1" applyBorder="1" applyAlignment="1">
      <alignment horizontal="center" vertical="top" wrapText="1"/>
    </xf>
    <xf numFmtId="4" fontId="1" fillId="0" borderId="1" xfId="0" applyNumberFormat="1"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wrapText="1"/>
    </xf>
    <xf numFmtId="4" fontId="3" fillId="0" borderId="1" xfId="0" applyNumberFormat="1" applyFont="1" applyFill="1" applyBorder="1" applyAlignment="1">
      <alignment horizontal="center" vertical="top" wrapText="1"/>
    </xf>
    <xf numFmtId="0" fontId="1"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0" xfId="0" applyFont="1" applyFill="1"/>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Fill="1" applyBorder="1" applyAlignment="1">
      <alignment vertical="center" wrapText="1"/>
    </xf>
    <xf numFmtId="0" fontId="5" fillId="0" borderId="1" xfId="0" applyFont="1" applyFill="1" applyBorder="1"/>
    <xf numFmtId="0" fontId="1"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Fill="1" applyBorder="1"/>
    <xf numFmtId="0" fontId="1"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3" xfId="0" applyFont="1" applyBorder="1" applyAlignment="1">
      <alignment vertical="center" wrapText="1"/>
    </xf>
    <xf numFmtId="0" fontId="0" fillId="0" borderId="4" xfId="0" applyBorder="1" applyAlignment="1">
      <alignment vertical="center" wrapText="1"/>
    </xf>
    <xf numFmtId="0" fontId="0" fillId="0" borderId="2" xfId="0" applyBorder="1" applyAlignment="1">
      <alignment vertical="center" wrapText="1"/>
    </xf>
    <xf numFmtId="0" fontId="1" fillId="0" borderId="3" xfId="0" applyFont="1" applyFill="1" applyBorder="1" applyAlignment="1">
      <alignment vertical="center" wrapText="1"/>
    </xf>
    <xf numFmtId="0" fontId="0" fillId="0" borderId="4" xfId="0" applyFill="1" applyBorder="1" applyAlignment="1">
      <alignment vertical="center" wrapText="1"/>
    </xf>
    <xf numFmtId="0" fontId="0" fillId="0" borderId="2" xfId="0" applyFill="1" applyBorder="1" applyAlignment="1">
      <alignment vertical="center" wrapText="1"/>
    </xf>
    <xf numFmtId="0" fontId="3" fillId="0" borderId="3" xfId="0" applyFont="1" applyFill="1" applyBorder="1" applyAlignment="1">
      <alignment vertical="center" wrapText="1"/>
    </xf>
    <xf numFmtId="0" fontId="6" fillId="0" borderId="4" xfId="0" applyFont="1" applyFill="1" applyBorder="1" applyAlignment="1">
      <alignment vertical="center" wrapText="1"/>
    </xf>
    <xf numFmtId="0" fontId="6" fillId="0" borderId="2" xfId="0" applyFont="1" applyFill="1" applyBorder="1" applyAlignment="1">
      <alignment vertical="center" wrapText="1"/>
    </xf>
    <xf numFmtId="0" fontId="1" fillId="0" borderId="1" xfId="0" applyFont="1" applyFill="1" applyBorder="1" applyAlignment="1">
      <alignment vertical="center" wrapText="1"/>
    </xf>
    <xf numFmtId="0" fontId="0" fillId="0" borderId="1" xfId="0" applyFill="1" applyBorder="1" applyAlignment="1">
      <alignment vertical="center" wrapText="1"/>
    </xf>
    <xf numFmtId="0" fontId="1" fillId="0" borderId="1" xfId="0" applyFont="1" applyBorder="1" applyAlignment="1">
      <alignment vertical="center" wrapText="1"/>
    </xf>
    <xf numFmtId="0" fontId="1" fillId="0" borderId="4" xfId="0" applyFont="1" applyFill="1" applyBorder="1" applyAlignment="1">
      <alignment vertical="center" wrapText="1"/>
    </xf>
    <xf numFmtId="0" fontId="0" fillId="0" borderId="3" xfId="0" applyFill="1"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0" fontId="1" fillId="0" borderId="0" xfId="0" applyFont="1" applyAlignment="1">
      <alignment horizontal="center" vertical="top" wrapText="1"/>
    </xf>
    <xf numFmtId="0" fontId="1" fillId="0" borderId="0" xfId="0" applyFont="1" applyAlignment="1">
      <alignment horizontal="center" vertical="top"/>
    </xf>
    <xf numFmtId="0" fontId="1" fillId="0" borderId="0" xfId="0" applyFont="1" applyBorder="1" applyAlignment="1"/>
    <xf numFmtId="0" fontId="0" fillId="0" borderId="1" xfId="0" applyBorder="1" applyAlignment="1">
      <alignment wrapText="1"/>
    </xf>
    <xf numFmtId="0" fontId="1" fillId="0" borderId="1" xfId="0" applyFont="1" applyBorder="1" applyAlignment="1">
      <alignment horizontal="center" vertical="center" wrapText="1"/>
    </xf>
    <xf numFmtId="0" fontId="3" fillId="0" borderId="4" xfId="0" applyFont="1" applyFill="1" applyBorder="1" applyAlignment="1">
      <alignment vertical="center" wrapText="1"/>
    </xf>
    <xf numFmtId="0" fontId="3" fillId="0" borderId="2" xfId="0" applyFont="1" applyFill="1" applyBorder="1" applyAlignment="1">
      <alignment vertical="center" wrapText="1"/>
    </xf>
    <xf numFmtId="0" fontId="1" fillId="0" borderId="1" xfId="0" applyFont="1" applyBorder="1" applyAlignment="1">
      <alignment wrapText="1"/>
    </xf>
    <xf numFmtId="0" fontId="1" fillId="0" borderId="3" xfId="0" applyFont="1" applyBorder="1" applyAlignment="1">
      <alignment horizontal="center" vertical="center" wrapText="1"/>
    </xf>
    <xf numFmtId="0" fontId="5" fillId="0" borderId="2" xfId="0" applyFont="1" applyBorder="1" applyAlignment="1">
      <alignment horizontal="center" vertical="center" wrapText="1"/>
    </xf>
    <xf numFmtId="0" fontId="1" fillId="0" borderId="0" xfId="0" applyFont="1" applyAlignment="1"/>
    <xf numFmtId="0" fontId="1" fillId="0" borderId="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1"/>
  <sheetViews>
    <sheetView view="pageBreakPreview" topLeftCell="A120" zoomScale="55" zoomScaleNormal="70" zoomScaleSheetLayoutView="55" workbookViewId="0">
      <selection activeCell="H138" sqref="H138"/>
    </sheetView>
  </sheetViews>
  <sheetFormatPr defaultRowHeight="15.75" x14ac:dyDescent="0.25"/>
  <cols>
    <col min="1" max="1" width="47.28515625" style="1" customWidth="1"/>
    <col min="2" max="2" width="33.85546875" style="1" customWidth="1"/>
    <col min="3" max="3" width="23.140625" style="1" customWidth="1"/>
    <col min="4" max="4" width="16.5703125" style="1" customWidth="1"/>
    <col min="5" max="5" width="16" style="1" customWidth="1"/>
    <col min="6" max="6" width="17.5703125" style="1" customWidth="1"/>
    <col min="7" max="7" width="16.140625" style="1" customWidth="1"/>
    <col min="8" max="8" width="15.5703125" style="1" customWidth="1"/>
    <col min="9" max="9" width="35.5703125" style="1" customWidth="1"/>
    <col min="10" max="10" width="128.140625" style="1" customWidth="1"/>
    <col min="11" max="11" width="19.28515625" style="1" customWidth="1"/>
    <col min="12" max="16384" width="9.140625" style="1"/>
  </cols>
  <sheetData>
    <row r="1" spans="1:10" x14ac:dyDescent="0.25">
      <c r="A1" s="61" t="s">
        <v>67</v>
      </c>
      <c r="B1" s="62"/>
      <c r="C1" s="62"/>
      <c r="D1" s="62"/>
      <c r="E1" s="62"/>
      <c r="F1" s="62"/>
      <c r="G1" s="62"/>
      <c r="H1" s="62"/>
      <c r="I1" s="62"/>
      <c r="J1" s="62"/>
    </row>
    <row r="3" spans="1:10" x14ac:dyDescent="0.25">
      <c r="A3" s="63" t="s">
        <v>83</v>
      </c>
      <c r="B3" s="63"/>
      <c r="C3" s="63"/>
      <c r="D3" s="63"/>
      <c r="E3" s="63"/>
      <c r="F3" s="63"/>
      <c r="G3" s="63"/>
      <c r="H3" s="63"/>
      <c r="I3" s="63"/>
      <c r="J3" s="63"/>
    </row>
    <row r="4" spans="1:10" x14ac:dyDescent="0.25">
      <c r="A4" s="65" t="s">
        <v>0</v>
      </c>
      <c r="B4" s="65" t="s">
        <v>1</v>
      </c>
      <c r="C4" s="65" t="s">
        <v>2</v>
      </c>
      <c r="D4" s="65" t="s">
        <v>3</v>
      </c>
      <c r="E4" s="65"/>
      <c r="F4" s="65"/>
      <c r="G4" s="65"/>
      <c r="H4" s="65"/>
      <c r="I4" s="65" t="s">
        <v>4</v>
      </c>
      <c r="J4" s="65" t="s">
        <v>5</v>
      </c>
    </row>
    <row r="5" spans="1:10" x14ac:dyDescent="0.25">
      <c r="A5" s="65"/>
      <c r="B5" s="65"/>
      <c r="C5" s="65"/>
      <c r="D5" s="65" t="s">
        <v>69</v>
      </c>
      <c r="E5" s="65" t="s">
        <v>70</v>
      </c>
      <c r="F5" s="65" t="s">
        <v>82</v>
      </c>
      <c r="G5" s="65" t="s">
        <v>6</v>
      </c>
      <c r="H5" s="65"/>
      <c r="I5" s="65"/>
      <c r="J5" s="65"/>
    </row>
    <row r="6" spans="1:10" x14ac:dyDescent="0.25">
      <c r="A6" s="65"/>
      <c r="B6" s="65"/>
      <c r="C6" s="65"/>
      <c r="D6" s="65"/>
      <c r="E6" s="65"/>
      <c r="F6" s="65"/>
      <c r="G6" s="2" t="s">
        <v>7</v>
      </c>
      <c r="H6" s="2" t="s">
        <v>8</v>
      </c>
      <c r="I6" s="65"/>
      <c r="J6" s="65"/>
    </row>
    <row r="7" spans="1:10" x14ac:dyDescent="0.25">
      <c r="A7" s="56" t="s">
        <v>24</v>
      </c>
      <c r="B7" s="3" t="s">
        <v>9</v>
      </c>
      <c r="C7" s="45" t="s">
        <v>53</v>
      </c>
      <c r="D7" s="5"/>
      <c r="E7" s="5"/>
      <c r="F7" s="5"/>
      <c r="G7" s="5"/>
      <c r="H7" s="5"/>
      <c r="I7" s="45"/>
      <c r="J7" s="45" t="s">
        <v>86</v>
      </c>
    </row>
    <row r="8" spans="1:10" ht="47.25" x14ac:dyDescent="0.25">
      <c r="A8" s="64"/>
      <c r="B8" s="3" t="s">
        <v>10</v>
      </c>
      <c r="C8" s="46"/>
      <c r="D8" s="5"/>
      <c r="E8" s="5"/>
      <c r="F8" s="5"/>
      <c r="G8" s="5"/>
      <c r="H8" s="5"/>
      <c r="I8" s="46"/>
      <c r="J8" s="46"/>
    </row>
    <row r="9" spans="1:10" ht="47.25" x14ac:dyDescent="0.25">
      <c r="A9" s="64"/>
      <c r="B9" s="3" t="s">
        <v>11</v>
      </c>
      <c r="C9" s="46"/>
      <c r="D9" s="5"/>
      <c r="E9" s="5"/>
      <c r="F9" s="5"/>
      <c r="G9" s="5"/>
      <c r="H9" s="5"/>
      <c r="I9" s="46"/>
      <c r="J9" s="46"/>
    </row>
    <row r="10" spans="1:10" ht="31.5" x14ac:dyDescent="0.25">
      <c r="A10" s="64"/>
      <c r="B10" s="3" t="s">
        <v>12</v>
      </c>
      <c r="C10" s="46"/>
      <c r="D10" s="5"/>
      <c r="E10" s="5"/>
      <c r="F10" s="5"/>
      <c r="G10" s="5"/>
      <c r="H10" s="5"/>
      <c r="I10" s="46"/>
      <c r="J10" s="46"/>
    </row>
    <row r="11" spans="1:10" ht="31.5" x14ac:dyDescent="0.25">
      <c r="A11" s="64"/>
      <c r="B11" s="3" t="s">
        <v>13</v>
      </c>
      <c r="C11" s="47"/>
      <c r="D11" s="5"/>
      <c r="E11" s="5"/>
      <c r="F11" s="5"/>
      <c r="G11" s="5"/>
      <c r="H11" s="5"/>
      <c r="I11" s="47"/>
      <c r="J11" s="47"/>
    </row>
    <row r="12" spans="1:10" x14ac:dyDescent="0.25">
      <c r="A12" s="56" t="s">
        <v>48</v>
      </c>
      <c r="B12" s="3" t="s">
        <v>9</v>
      </c>
      <c r="C12" s="45" t="s">
        <v>53</v>
      </c>
      <c r="D12" s="5"/>
      <c r="E12" s="5"/>
      <c r="F12" s="5"/>
      <c r="G12" s="5"/>
      <c r="H12" s="5"/>
      <c r="I12" s="45"/>
      <c r="J12" s="45" t="s">
        <v>75</v>
      </c>
    </row>
    <row r="13" spans="1:10" ht="47.25" x14ac:dyDescent="0.25">
      <c r="A13" s="64"/>
      <c r="B13" s="3" t="s">
        <v>10</v>
      </c>
      <c r="C13" s="46"/>
      <c r="D13" s="5"/>
      <c r="E13" s="5"/>
      <c r="F13" s="5"/>
      <c r="G13" s="5"/>
      <c r="H13" s="5"/>
      <c r="I13" s="46"/>
      <c r="J13" s="46"/>
    </row>
    <row r="14" spans="1:10" ht="47.25" x14ac:dyDescent="0.25">
      <c r="A14" s="64"/>
      <c r="B14" s="3" t="s">
        <v>11</v>
      </c>
      <c r="C14" s="46"/>
      <c r="D14" s="5"/>
      <c r="E14" s="5"/>
      <c r="F14" s="5"/>
      <c r="G14" s="5"/>
      <c r="H14" s="5"/>
      <c r="I14" s="46"/>
      <c r="J14" s="46"/>
    </row>
    <row r="15" spans="1:10" ht="31.5" x14ac:dyDescent="0.25">
      <c r="A15" s="64"/>
      <c r="B15" s="3" t="s">
        <v>12</v>
      </c>
      <c r="C15" s="46"/>
      <c r="D15" s="5"/>
      <c r="E15" s="5"/>
      <c r="F15" s="5"/>
      <c r="G15" s="5"/>
      <c r="H15" s="5"/>
      <c r="I15" s="46"/>
      <c r="J15" s="46"/>
    </row>
    <row r="16" spans="1:10" ht="31.5" x14ac:dyDescent="0.25">
      <c r="A16" s="64"/>
      <c r="B16" s="3" t="s">
        <v>13</v>
      </c>
      <c r="C16" s="47"/>
      <c r="D16" s="5"/>
      <c r="E16" s="5"/>
      <c r="F16" s="5"/>
      <c r="G16" s="5"/>
      <c r="H16" s="5"/>
      <c r="I16" s="47"/>
      <c r="J16" s="47"/>
    </row>
    <row r="17" spans="1:10" x14ac:dyDescent="0.25">
      <c r="A17" s="56" t="s">
        <v>55</v>
      </c>
      <c r="B17" s="3" t="s">
        <v>9</v>
      </c>
      <c r="C17" s="45" t="s">
        <v>53</v>
      </c>
      <c r="D17" s="5">
        <f t="shared" ref="D17:F17" si="0">D27+D32+D42+D52</f>
        <v>1911666.67</v>
      </c>
      <c r="E17" s="29">
        <f t="shared" si="0"/>
        <v>1650000</v>
      </c>
      <c r="F17" s="29">
        <f t="shared" si="0"/>
        <v>1650000</v>
      </c>
      <c r="G17" s="5">
        <f t="shared" ref="G17" si="1">F17-E17</f>
        <v>0</v>
      </c>
      <c r="H17" s="5">
        <f>G17/E17</f>
        <v>0</v>
      </c>
      <c r="I17" s="45"/>
      <c r="J17" s="45" t="s">
        <v>84</v>
      </c>
    </row>
    <row r="18" spans="1:10" ht="47.25" x14ac:dyDescent="0.25">
      <c r="A18" s="56"/>
      <c r="B18" s="3" t="s">
        <v>10</v>
      </c>
      <c r="C18" s="46"/>
      <c r="D18" s="5"/>
      <c r="E18" s="5"/>
      <c r="F18" s="5"/>
      <c r="G18" s="5"/>
      <c r="H18" s="5"/>
      <c r="I18" s="46"/>
      <c r="J18" s="46"/>
    </row>
    <row r="19" spans="1:10" ht="47.25" x14ac:dyDescent="0.25">
      <c r="A19" s="56"/>
      <c r="B19" s="3" t="s">
        <v>11</v>
      </c>
      <c r="C19" s="46"/>
      <c r="D19" s="5"/>
      <c r="E19" s="5"/>
      <c r="F19" s="5"/>
      <c r="G19" s="5"/>
      <c r="H19" s="5"/>
      <c r="I19" s="46"/>
      <c r="J19" s="46"/>
    </row>
    <row r="20" spans="1:10" ht="31.5" x14ac:dyDescent="0.25">
      <c r="A20" s="56"/>
      <c r="B20" s="3" t="s">
        <v>12</v>
      </c>
      <c r="C20" s="46"/>
      <c r="D20" s="5">
        <f>D30+D35+D55</f>
        <v>1911666.67</v>
      </c>
      <c r="E20" s="29">
        <f t="shared" ref="E20:F20" si="2">E30+E35+E55</f>
        <v>1650000</v>
      </c>
      <c r="F20" s="29">
        <f t="shared" si="2"/>
        <v>1650000</v>
      </c>
      <c r="G20" s="5">
        <f t="shared" ref="G20" si="3">F20-E20</f>
        <v>0</v>
      </c>
      <c r="H20" s="5">
        <f>G20/E20</f>
        <v>0</v>
      </c>
      <c r="I20" s="46"/>
      <c r="J20" s="46"/>
    </row>
    <row r="21" spans="1:10" ht="31.5" x14ac:dyDescent="0.25">
      <c r="A21" s="56"/>
      <c r="B21" s="3" t="s">
        <v>13</v>
      </c>
      <c r="C21" s="47"/>
      <c r="D21" s="5"/>
      <c r="E21" s="5"/>
      <c r="F21" s="5"/>
      <c r="G21" s="5"/>
      <c r="H21" s="5"/>
      <c r="I21" s="47"/>
      <c r="J21" s="47"/>
    </row>
    <row r="22" spans="1:10" x14ac:dyDescent="0.25">
      <c r="A22" s="56" t="s">
        <v>92</v>
      </c>
      <c r="B22" s="3" t="s">
        <v>9</v>
      </c>
      <c r="C22" s="45" t="s">
        <v>53</v>
      </c>
      <c r="D22" s="5"/>
      <c r="E22" s="5"/>
      <c r="F22" s="5"/>
      <c r="G22" s="5"/>
      <c r="H22" s="5"/>
      <c r="I22" s="45"/>
      <c r="J22" s="48" t="s">
        <v>85</v>
      </c>
    </row>
    <row r="23" spans="1:10" ht="47.25" x14ac:dyDescent="0.25">
      <c r="A23" s="56"/>
      <c r="B23" s="3" t="s">
        <v>10</v>
      </c>
      <c r="C23" s="46"/>
      <c r="D23" s="5"/>
      <c r="E23" s="5"/>
      <c r="F23" s="5"/>
      <c r="G23" s="5"/>
      <c r="H23" s="5"/>
      <c r="I23" s="46"/>
      <c r="J23" s="49"/>
    </row>
    <row r="24" spans="1:10" ht="47.25" x14ac:dyDescent="0.25">
      <c r="A24" s="56"/>
      <c r="B24" s="3" t="s">
        <v>11</v>
      </c>
      <c r="C24" s="46"/>
      <c r="D24" s="5"/>
      <c r="E24" s="5"/>
      <c r="F24" s="5"/>
      <c r="G24" s="5"/>
      <c r="H24" s="5"/>
      <c r="I24" s="46"/>
      <c r="J24" s="49"/>
    </row>
    <row r="25" spans="1:10" ht="31.5" x14ac:dyDescent="0.25">
      <c r="A25" s="56"/>
      <c r="B25" s="3" t="s">
        <v>12</v>
      </c>
      <c r="C25" s="46"/>
      <c r="D25" s="5"/>
      <c r="E25" s="5"/>
      <c r="F25" s="5"/>
      <c r="G25" s="5"/>
      <c r="H25" s="5"/>
      <c r="I25" s="46"/>
      <c r="J25" s="49"/>
    </row>
    <row r="26" spans="1:10" ht="31.5" x14ac:dyDescent="0.25">
      <c r="A26" s="56"/>
      <c r="B26" s="3" t="s">
        <v>13</v>
      </c>
      <c r="C26" s="47"/>
      <c r="D26" s="5"/>
      <c r="E26" s="5"/>
      <c r="F26" s="5"/>
      <c r="G26" s="5"/>
      <c r="H26" s="5"/>
      <c r="I26" s="47"/>
      <c r="J26" s="50"/>
    </row>
    <row r="27" spans="1:10" x14ac:dyDescent="0.25">
      <c r="A27" s="56" t="s">
        <v>90</v>
      </c>
      <c r="B27" s="3" t="s">
        <v>9</v>
      </c>
      <c r="C27" s="45" t="s">
        <v>53</v>
      </c>
      <c r="D27" s="29">
        <f>D30</f>
        <v>800000</v>
      </c>
      <c r="E27" s="29">
        <f t="shared" ref="E27:F27" si="4">E30</f>
        <v>600000</v>
      </c>
      <c r="F27" s="29">
        <f t="shared" si="4"/>
        <v>600000</v>
      </c>
      <c r="G27" s="5">
        <f t="shared" ref="G27" si="5">F27-E27</f>
        <v>0</v>
      </c>
      <c r="H27" s="5">
        <f>G27/E27</f>
        <v>0</v>
      </c>
      <c r="I27" s="45"/>
      <c r="J27" s="45" t="s">
        <v>87</v>
      </c>
    </row>
    <row r="28" spans="1:10" ht="47.25" x14ac:dyDescent="0.25">
      <c r="A28" s="60"/>
      <c r="B28" s="3" t="s">
        <v>10</v>
      </c>
      <c r="C28" s="46"/>
      <c r="D28" s="5"/>
      <c r="E28" s="5"/>
      <c r="F28" s="5"/>
      <c r="G28" s="5"/>
      <c r="H28" s="5"/>
      <c r="I28" s="46"/>
      <c r="J28" s="46"/>
    </row>
    <row r="29" spans="1:10" ht="47.25" x14ac:dyDescent="0.25">
      <c r="A29" s="60"/>
      <c r="B29" s="3" t="s">
        <v>11</v>
      </c>
      <c r="C29" s="46"/>
      <c r="D29" s="5"/>
      <c r="E29" s="5"/>
      <c r="F29" s="5"/>
      <c r="G29" s="5"/>
      <c r="H29" s="5"/>
      <c r="I29" s="46"/>
      <c r="J29" s="46"/>
    </row>
    <row r="30" spans="1:10" ht="31.5" x14ac:dyDescent="0.25">
      <c r="A30" s="60"/>
      <c r="B30" s="3" t="s">
        <v>12</v>
      </c>
      <c r="C30" s="46"/>
      <c r="D30" s="5">
        <v>800000</v>
      </c>
      <c r="E30" s="29">
        <v>600000</v>
      </c>
      <c r="F30" s="29">
        <v>600000</v>
      </c>
      <c r="G30" s="5">
        <f t="shared" ref="G30" si="6">F30-E30</f>
        <v>0</v>
      </c>
      <c r="H30" s="5">
        <f>G30/E30</f>
        <v>0</v>
      </c>
      <c r="I30" s="46"/>
      <c r="J30" s="46"/>
    </row>
    <row r="31" spans="1:10" ht="31.5" x14ac:dyDescent="0.25">
      <c r="A31" s="60"/>
      <c r="B31" s="3" t="s">
        <v>13</v>
      </c>
      <c r="C31" s="47"/>
      <c r="D31" s="5"/>
      <c r="E31" s="5"/>
      <c r="F31" s="5"/>
      <c r="G31" s="5"/>
      <c r="H31" s="5"/>
      <c r="I31" s="47"/>
      <c r="J31" s="47"/>
    </row>
    <row r="32" spans="1:10" ht="15.75" customHeight="1" x14ac:dyDescent="0.25">
      <c r="A32" s="54" t="s">
        <v>91</v>
      </c>
      <c r="B32" s="30" t="s">
        <v>9</v>
      </c>
      <c r="C32" s="48" t="s">
        <v>53</v>
      </c>
      <c r="D32" s="29">
        <f>D35</f>
        <v>400000</v>
      </c>
      <c r="E32" s="29">
        <f t="shared" ref="E32:F32" si="7">E35</f>
        <v>400000</v>
      </c>
      <c r="F32" s="29">
        <f t="shared" si="7"/>
        <v>400000</v>
      </c>
      <c r="G32" s="29">
        <f t="shared" ref="G32" si="8">F32-E32</f>
        <v>0</v>
      </c>
      <c r="H32" s="29">
        <f>G32/E32</f>
        <v>0</v>
      </c>
      <c r="I32" s="48"/>
      <c r="J32" s="51" t="s">
        <v>88</v>
      </c>
    </row>
    <row r="33" spans="1:10" ht="47.25" x14ac:dyDescent="0.25">
      <c r="A33" s="55"/>
      <c r="B33" s="30" t="s">
        <v>10</v>
      </c>
      <c r="C33" s="49"/>
      <c r="D33" s="29"/>
      <c r="E33" s="29"/>
      <c r="F33" s="29"/>
      <c r="G33" s="29"/>
      <c r="H33" s="29"/>
      <c r="I33" s="49"/>
      <c r="J33" s="66"/>
    </row>
    <row r="34" spans="1:10" ht="47.25" x14ac:dyDescent="0.25">
      <c r="A34" s="55"/>
      <c r="B34" s="30" t="s">
        <v>11</v>
      </c>
      <c r="C34" s="49"/>
      <c r="D34" s="29"/>
      <c r="E34" s="29"/>
      <c r="F34" s="29"/>
      <c r="G34" s="29"/>
      <c r="H34" s="29"/>
      <c r="I34" s="49"/>
      <c r="J34" s="66"/>
    </row>
    <row r="35" spans="1:10" ht="31.5" x14ac:dyDescent="0.25">
      <c r="A35" s="55"/>
      <c r="B35" s="30" t="s">
        <v>12</v>
      </c>
      <c r="C35" s="49"/>
      <c r="D35" s="29">
        <v>400000</v>
      </c>
      <c r="E35" s="29">
        <v>400000</v>
      </c>
      <c r="F35" s="29">
        <v>400000</v>
      </c>
      <c r="G35" s="29">
        <f t="shared" ref="G35" si="9">F35-E35</f>
        <v>0</v>
      </c>
      <c r="H35" s="29">
        <f>G35/E35</f>
        <v>0</v>
      </c>
      <c r="I35" s="49"/>
      <c r="J35" s="66"/>
    </row>
    <row r="36" spans="1:10" ht="31.5" x14ac:dyDescent="0.25">
      <c r="A36" s="55"/>
      <c r="B36" s="30" t="s">
        <v>13</v>
      </c>
      <c r="C36" s="50"/>
      <c r="D36" s="29"/>
      <c r="E36" s="29"/>
      <c r="F36" s="29"/>
      <c r="G36" s="29"/>
      <c r="H36" s="29"/>
      <c r="I36" s="50"/>
      <c r="J36" s="67"/>
    </row>
    <row r="37" spans="1:10" x14ac:dyDescent="0.25">
      <c r="A37" s="54" t="s">
        <v>93</v>
      </c>
      <c r="B37" s="30" t="s">
        <v>9</v>
      </c>
      <c r="C37" s="48" t="s">
        <v>53</v>
      </c>
      <c r="D37" s="29"/>
      <c r="E37" s="29"/>
      <c r="F37" s="29"/>
      <c r="G37" s="29"/>
      <c r="H37" s="29"/>
      <c r="I37" s="48"/>
      <c r="J37" s="48"/>
    </row>
    <row r="38" spans="1:10" ht="47.25" x14ac:dyDescent="0.25">
      <c r="A38" s="55"/>
      <c r="B38" s="30" t="s">
        <v>10</v>
      </c>
      <c r="C38" s="49"/>
      <c r="D38" s="29"/>
      <c r="E38" s="29"/>
      <c r="F38" s="29"/>
      <c r="G38" s="29"/>
      <c r="H38" s="29"/>
      <c r="I38" s="49"/>
      <c r="J38" s="49"/>
    </row>
    <row r="39" spans="1:10" ht="47.25" x14ac:dyDescent="0.25">
      <c r="A39" s="55"/>
      <c r="B39" s="30" t="s">
        <v>11</v>
      </c>
      <c r="C39" s="49"/>
      <c r="D39" s="29"/>
      <c r="E39" s="29"/>
      <c r="F39" s="29"/>
      <c r="G39" s="29"/>
      <c r="H39" s="29"/>
      <c r="I39" s="49"/>
      <c r="J39" s="49"/>
    </row>
    <row r="40" spans="1:10" ht="31.5" x14ac:dyDescent="0.25">
      <c r="A40" s="55"/>
      <c r="B40" s="30" t="s">
        <v>12</v>
      </c>
      <c r="C40" s="49"/>
      <c r="D40" s="29"/>
      <c r="E40" s="29"/>
      <c r="F40" s="29"/>
      <c r="G40" s="29"/>
      <c r="H40" s="29"/>
      <c r="I40" s="49"/>
      <c r="J40" s="49"/>
    </row>
    <row r="41" spans="1:10" ht="31.5" x14ac:dyDescent="0.25">
      <c r="A41" s="55"/>
      <c r="B41" s="30" t="s">
        <v>13</v>
      </c>
      <c r="C41" s="50"/>
      <c r="D41" s="29"/>
      <c r="E41" s="29"/>
      <c r="F41" s="29"/>
      <c r="G41" s="29"/>
      <c r="H41" s="29"/>
      <c r="I41" s="50"/>
      <c r="J41" s="50"/>
    </row>
    <row r="42" spans="1:10" x14ac:dyDescent="0.25">
      <c r="A42" s="54" t="s">
        <v>94</v>
      </c>
      <c r="B42" s="30" t="s">
        <v>9</v>
      </c>
      <c r="C42" s="48" t="s">
        <v>53</v>
      </c>
      <c r="D42" s="29"/>
      <c r="E42" s="29"/>
      <c r="F42" s="29"/>
      <c r="G42" s="29"/>
      <c r="H42" s="29"/>
      <c r="I42" s="48"/>
      <c r="J42" s="48" t="s">
        <v>89</v>
      </c>
    </row>
    <row r="43" spans="1:10" ht="47.25" x14ac:dyDescent="0.25">
      <c r="A43" s="55"/>
      <c r="B43" s="30" t="s">
        <v>10</v>
      </c>
      <c r="C43" s="49"/>
      <c r="D43" s="29"/>
      <c r="E43" s="29"/>
      <c r="F43" s="29"/>
      <c r="G43" s="29"/>
      <c r="H43" s="29"/>
      <c r="I43" s="49"/>
      <c r="J43" s="49"/>
    </row>
    <row r="44" spans="1:10" ht="47.25" x14ac:dyDescent="0.25">
      <c r="A44" s="55"/>
      <c r="B44" s="30" t="s">
        <v>11</v>
      </c>
      <c r="C44" s="49"/>
      <c r="D44" s="29"/>
      <c r="E44" s="29"/>
      <c r="F44" s="29"/>
      <c r="G44" s="29"/>
      <c r="H44" s="29"/>
      <c r="I44" s="49"/>
      <c r="J44" s="49"/>
    </row>
    <row r="45" spans="1:10" ht="31.5" x14ac:dyDescent="0.25">
      <c r="A45" s="55"/>
      <c r="B45" s="30" t="s">
        <v>12</v>
      </c>
      <c r="C45" s="49"/>
      <c r="D45" s="29"/>
      <c r="E45" s="29"/>
      <c r="F45" s="29"/>
      <c r="G45" s="29"/>
      <c r="H45" s="29"/>
      <c r="I45" s="49"/>
      <c r="J45" s="49"/>
    </row>
    <row r="46" spans="1:10" ht="31.5" x14ac:dyDescent="0.25">
      <c r="A46" s="55"/>
      <c r="B46" s="30" t="s">
        <v>13</v>
      </c>
      <c r="C46" s="50"/>
      <c r="D46" s="29"/>
      <c r="E46" s="29"/>
      <c r="F46" s="29"/>
      <c r="G46" s="29"/>
      <c r="H46" s="29"/>
      <c r="I46" s="50"/>
      <c r="J46" s="50"/>
    </row>
    <row r="47" spans="1:10" x14ac:dyDescent="0.25">
      <c r="A47" s="56" t="s">
        <v>95</v>
      </c>
      <c r="B47" s="3" t="s">
        <v>9</v>
      </c>
      <c r="C47" s="45" t="s">
        <v>53</v>
      </c>
      <c r="D47" s="5"/>
      <c r="E47" s="5"/>
      <c r="F47" s="5"/>
      <c r="G47" s="5"/>
      <c r="H47" s="5"/>
      <c r="I47" s="45"/>
      <c r="J47" s="48" t="s">
        <v>127</v>
      </c>
    </row>
    <row r="48" spans="1:10" ht="47.25" x14ac:dyDescent="0.25">
      <c r="A48" s="60"/>
      <c r="B48" s="3" t="s">
        <v>10</v>
      </c>
      <c r="C48" s="46"/>
      <c r="D48" s="5"/>
      <c r="E48" s="5"/>
      <c r="F48" s="5"/>
      <c r="G48" s="5"/>
      <c r="H48" s="5"/>
      <c r="I48" s="46"/>
      <c r="J48" s="49"/>
    </row>
    <row r="49" spans="1:10" ht="47.25" x14ac:dyDescent="0.25">
      <c r="A49" s="60"/>
      <c r="B49" s="3" t="s">
        <v>11</v>
      </c>
      <c r="C49" s="46"/>
      <c r="D49" s="5"/>
      <c r="E49" s="5"/>
      <c r="F49" s="5"/>
      <c r="G49" s="5"/>
      <c r="H49" s="5"/>
      <c r="I49" s="46"/>
      <c r="J49" s="49"/>
    </row>
    <row r="50" spans="1:10" ht="31.5" x14ac:dyDescent="0.25">
      <c r="A50" s="60"/>
      <c r="B50" s="3" t="s">
        <v>12</v>
      </c>
      <c r="C50" s="46"/>
      <c r="D50" s="5"/>
      <c r="E50" s="5"/>
      <c r="F50" s="5"/>
      <c r="G50" s="5"/>
      <c r="H50" s="5"/>
      <c r="I50" s="46"/>
      <c r="J50" s="49"/>
    </row>
    <row r="51" spans="1:10" ht="31.5" x14ac:dyDescent="0.25">
      <c r="A51" s="60"/>
      <c r="B51" s="3" t="s">
        <v>13</v>
      </c>
      <c r="C51" s="47"/>
      <c r="D51" s="5"/>
      <c r="E51" s="5"/>
      <c r="F51" s="5"/>
      <c r="G51" s="5"/>
      <c r="H51" s="5"/>
      <c r="I51" s="47"/>
      <c r="J51" s="50"/>
    </row>
    <row r="52" spans="1:10" ht="48.75" customHeight="1" x14ac:dyDescent="0.25">
      <c r="A52" s="56" t="s">
        <v>96</v>
      </c>
      <c r="B52" s="17" t="s">
        <v>9</v>
      </c>
      <c r="C52" s="45" t="s">
        <v>25</v>
      </c>
      <c r="D52" s="29">
        <f>D55</f>
        <v>711666.67</v>
      </c>
      <c r="E52" s="29">
        <f t="shared" ref="E52:F52" si="10">E55</f>
        <v>650000</v>
      </c>
      <c r="F52" s="29">
        <f t="shared" si="10"/>
        <v>650000</v>
      </c>
      <c r="G52" s="5">
        <f t="shared" ref="G52" si="11">F52-E52</f>
        <v>0</v>
      </c>
      <c r="H52" s="5">
        <f>G52/E52</f>
        <v>0</v>
      </c>
      <c r="I52" s="45"/>
      <c r="J52" s="48" t="s">
        <v>132</v>
      </c>
    </row>
    <row r="53" spans="1:10" ht="88.5" customHeight="1" x14ac:dyDescent="0.25">
      <c r="A53" s="60"/>
      <c r="B53" s="17" t="s">
        <v>10</v>
      </c>
      <c r="C53" s="46"/>
      <c r="D53" s="5"/>
      <c r="E53" s="5"/>
      <c r="F53" s="5"/>
      <c r="G53" s="5"/>
      <c r="H53" s="5"/>
      <c r="I53" s="46"/>
      <c r="J53" s="49"/>
    </row>
    <row r="54" spans="1:10" ht="88.5" customHeight="1" x14ac:dyDescent="0.25">
      <c r="A54" s="60"/>
      <c r="B54" s="17" t="s">
        <v>11</v>
      </c>
      <c r="C54" s="46"/>
      <c r="D54" s="5"/>
      <c r="E54" s="5"/>
      <c r="F54" s="5"/>
      <c r="G54" s="5"/>
      <c r="H54" s="5"/>
      <c r="I54" s="46"/>
      <c r="J54" s="49"/>
    </row>
    <row r="55" spans="1:10" ht="88.5" customHeight="1" x14ac:dyDescent="0.25">
      <c r="A55" s="60"/>
      <c r="B55" s="17" t="s">
        <v>12</v>
      </c>
      <c r="C55" s="46"/>
      <c r="D55" s="5">
        <v>711666.67</v>
      </c>
      <c r="E55" s="25">
        <v>650000</v>
      </c>
      <c r="F55" s="25">
        <v>650000</v>
      </c>
      <c r="G55" s="5">
        <f t="shared" ref="G55" si="12">F55-E55</f>
        <v>0</v>
      </c>
      <c r="H55" s="5">
        <f>G55/E55</f>
        <v>0</v>
      </c>
      <c r="I55" s="46"/>
      <c r="J55" s="49"/>
    </row>
    <row r="56" spans="1:10" ht="88.5" customHeight="1" x14ac:dyDescent="0.25">
      <c r="A56" s="60"/>
      <c r="B56" s="17" t="s">
        <v>13</v>
      </c>
      <c r="C56" s="47"/>
      <c r="D56" s="5"/>
      <c r="E56" s="5"/>
      <c r="F56" s="5"/>
      <c r="G56" s="5"/>
      <c r="H56" s="5"/>
      <c r="I56" s="47"/>
      <c r="J56" s="50"/>
    </row>
    <row r="57" spans="1:10" x14ac:dyDescent="0.25">
      <c r="A57" s="56" t="s">
        <v>56</v>
      </c>
      <c r="B57" s="3" t="s">
        <v>9</v>
      </c>
      <c r="C57" s="45" t="s">
        <v>53</v>
      </c>
      <c r="D57" s="5">
        <f>D59+D60</f>
        <v>37357333.329999998</v>
      </c>
      <c r="E57" s="5">
        <f t="shared" ref="E57:F57" si="13">E59+E60</f>
        <v>43672776.600000001</v>
      </c>
      <c r="F57" s="5">
        <f t="shared" si="13"/>
        <v>43672776.600000001</v>
      </c>
      <c r="G57" s="5">
        <f t="shared" ref="G57" si="14">F57-E57</f>
        <v>0</v>
      </c>
      <c r="H57" s="5">
        <f>G57/E57</f>
        <v>0</v>
      </c>
      <c r="I57" s="45"/>
      <c r="J57" s="48" t="s">
        <v>141</v>
      </c>
    </row>
    <row r="58" spans="1:10" ht="47.25" x14ac:dyDescent="0.25">
      <c r="A58" s="56"/>
      <c r="B58" s="3" t="s">
        <v>10</v>
      </c>
      <c r="C58" s="46"/>
      <c r="D58" s="5"/>
      <c r="E58" s="5"/>
      <c r="F58" s="5"/>
      <c r="G58" s="5"/>
      <c r="H58" s="5"/>
      <c r="I58" s="46"/>
      <c r="J58" s="49"/>
    </row>
    <row r="59" spans="1:10" ht="47.25" x14ac:dyDescent="0.25">
      <c r="A59" s="56"/>
      <c r="B59" s="3" t="s">
        <v>11</v>
      </c>
      <c r="C59" s="46"/>
      <c r="D59" s="5">
        <f t="shared" ref="D59:F60" si="15">D64+D69+D74+D79+D84+D89</f>
        <v>18534600</v>
      </c>
      <c r="E59" s="5">
        <f t="shared" si="15"/>
        <v>18534600</v>
      </c>
      <c r="F59" s="5">
        <f t="shared" si="15"/>
        <v>18534600</v>
      </c>
      <c r="G59" s="5">
        <f t="shared" ref="G59:G60" si="16">F59-E59</f>
        <v>0</v>
      </c>
      <c r="H59" s="5">
        <f>G59/E59</f>
        <v>0</v>
      </c>
      <c r="I59" s="46"/>
      <c r="J59" s="49"/>
    </row>
    <row r="60" spans="1:10" ht="31.5" x14ac:dyDescent="0.25">
      <c r="A60" s="56"/>
      <c r="B60" s="3" t="s">
        <v>12</v>
      </c>
      <c r="C60" s="46"/>
      <c r="D60" s="5">
        <f t="shared" si="15"/>
        <v>18822733.329999998</v>
      </c>
      <c r="E60" s="5">
        <f t="shared" si="15"/>
        <v>25138176.600000001</v>
      </c>
      <c r="F60" s="5">
        <f t="shared" si="15"/>
        <v>25138176.600000001</v>
      </c>
      <c r="G60" s="5">
        <f t="shared" si="16"/>
        <v>0</v>
      </c>
      <c r="H60" s="5">
        <f>G60/E60</f>
        <v>0</v>
      </c>
      <c r="I60" s="46"/>
      <c r="J60" s="49"/>
    </row>
    <row r="61" spans="1:10" ht="31.5" x14ac:dyDescent="0.25">
      <c r="A61" s="56"/>
      <c r="B61" s="3" t="s">
        <v>13</v>
      </c>
      <c r="C61" s="47"/>
      <c r="D61" s="5"/>
      <c r="E61" s="5"/>
      <c r="F61" s="5"/>
      <c r="G61" s="5"/>
      <c r="H61" s="5"/>
      <c r="I61" s="47"/>
      <c r="J61" s="50"/>
    </row>
    <row r="62" spans="1:10" x14ac:dyDescent="0.25">
      <c r="A62" s="56" t="s">
        <v>97</v>
      </c>
      <c r="B62" s="3" t="s">
        <v>9</v>
      </c>
      <c r="C62" s="45" t="s">
        <v>53</v>
      </c>
      <c r="D62" s="5">
        <f>D64+D65</f>
        <v>20624000</v>
      </c>
      <c r="E62" s="5">
        <f t="shared" ref="E62:F62" si="17">E64+E65</f>
        <v>21667094.620000001</v>
      </c>
      <c r="F62" s="5">
        <f t="shared" si="17"/>
        <v>21667094.620000001</v>
      </c>
      <c r="G62" s="5">
        <f t="shared" ref="G62" si="18">F62-E62</f>
        <v>0</v>
      </c>
      <c r="H62" s="5">
        <f>G62/E62</f>
        <v>0</v>
      </c>
      <c r="I62" s="45"/>
      <c r="J62" s="48" t="s">
        <v>142</v>
      </c>
    </row>
    <row r="63" spans="1:10" ht="63.75" customHeight="1" x14ac:dyDescent="0.25">
      <c r="A63" s="60"/>
      <c r="B63" s="3" t="s">
        <v>10</v>
      </c>
      <c r="C63" s="46"/>
      <c r="D63" s="5"/>
      <c r="E63" s="5"/>
      <c r="F63" s="5"/>
      <c r="G63" s="5"/>
      <c r="H63" s="5"/>
      <c r="I63" s="46"/>
      <c r="J63" s="49"/>
    </row>
    <row r="64" spans="1:10" ht="62.25" customHeight="1" x14ac:dyDescent="0.25">
      <c r="A64" s="60"/>
      <c r="B64" s="3" t="s">
        <v>11</v>
      </c>
      <c r="C64" s="46"/>
      <c r="D64" s="29">
        <f>6905521.61+11629078.39</f>
        <v>18534600</v>
      </c>
      <c r="E64" s="5">
        <v>18534600</v>
      </c>
      <c r="F64" s="5">
        <v>18534600</v>
      </c>
      <c r="G64" s="5">
        <f t="shared" ref="G64:G65" si="19">F64-E64</f>
        <v>0</v>
      </c>
      <c r="H64" s="5">
        <f>G64/E64</f>
        <v>0</v>
      </c>
      <c r="I64" s="46"/>
      <c r="J64" s="49"/>
    </row>
    <row r="65" spans="1:11" ht="49.5" customHeight="1" x14ac:dyDescent="0.25">
      <c r="A65" s="60"/>
      <c r="B65" s="3" t="s">
        <v>12</v>
      </c>
      <c r="C65" s="46"/>
      <c r="D65" s="29">
        <f>767280.18+1292119.82+30000</f>
        <v>2089400</v>
      </c>
      <c r="E65" s="5">
        <v>3132494.62</v>
      </c>
      <c r="F65" s="29">
        <v>3132494.62</v>
      </c>
      <c r="G65" s="5">
        <f t="shared" si="19"/>
        <v>0</v>
      </c>
      <c r="H65" s="5">
        <f>G65/E65</f>
        <v>0</v>
      </c>
      <c r="I65" s="46"/>
      <c r="J65" s="49"/>
    </row>
    <row r="66" spans="1:11" ht="54.75" customHeight="1" x14ac:dyDescent="0.25">
      <c r="A66" s="60"/>
      <c r="B66" s="3" t="s">
        <v>13</v>
      </c>
      <c r="C66" s="47"/>
      <c r="D66" s="5"/>
      <c r="E66" s="5"/>
      <c r="F66" s="5"/>
      <c r="G66" s="5"/>
      <c r="H66" s="5"/>
      <c r="I66" s="47"/>
      <c r="J66" s="50"/>
    </row>
    <row r="67" spans="1:11" x14ac:dyDescent="0.25">
      <c r="A67" s="56" t="s">
        <v>98</v>
      </c>
      <c r="B67" s="3" t="s">
        <v>9</v>
      </c>
      <c r="C67" s="45" t="s">
        <v>53</v>
      </c>
      <c r="D67" s="5"/>
      <c r="E67" s="5"/>
      <c r="F67" s="5"/>
      <c r="G67" s="5"/>
      <c r="H67" s="5"/>
      <c r="I67" s="45"/>
      <c r="J67" s="48"/>
    </row>
    <row r="68" spans="1:11" ht="47.25" x14ac:dyDescent="0.25">
      <c r="A68" s="60"/>
      <c r="B68" s="3" t="s">
        <v>10</v>
      </c>
      <c r="C68" s="46"/>
      <c r="D68" s="5"/>
      <c r="E68" s="5"/>
      <c r="F68" s="5"/>
      <c r="G68" s="5"/>
      <c r="H68" s="5"/>
      <c r="I68" s="46"/>
      <c r="J68" s="49"/>
    </row>
    <row r="69" spans="1:11" ht="47.25" x14ac:dyDescent="0.25">
      <c r="A69" s="60"/>
      <c r="B69" s="3" t="s">
        <v>11</v>
      </c>
      <c r="C69" s="46"/>
      <c r="D69" s="5"/>
      <c r="E69" s="5"/>
      <c r="F69" s="5"/>
      <c r="G69" s="5"/>
      <c r="H69" s="5"/>
      <c r="I69" s="46"/>
      <c r="J69" s="49"/>
    </row>
    <row r="70" spans="1:11" ht="31.5" x14ac:dyDescent="0.25">
      <c r="A70" s="60"/>
      <c r="B70" s="3" t="s">
        <v>12</v>
      </c>
      <c r="C70" s="46"/>
      <c r="D70" s="5"/>
      <c r="E70" s="5"/>
      <c r="F70" s="5"/>
      <c r="G70" s="5"/>
      <c r="H70" s="5"/>
      <c r="I70" s="46"/>
      <c r="J70" s="49"/>
    </row>
    <row r="71" spans="1:11" ht="31.5" x14ac:dyDescent="0.25">
      <c r="A71" s="60"/>
      <c r="B71" s="3" t="s">
        <v>13</v>
      </c>
      <c r="C71" s="47"/>
      <c r="D71" s="5"/>
      <c r="E71" s="5"/>
      <c r="F71" s="5"/>
      <c r="G71" s="5"/>
      <c r="H71" s="5"/>
      <c r="I71" s="47"/>
      <c r="J71" s="50"/>
    </row>
    <row r="72" spans="1:11" x14ac:dyDescent="0.25">
      <c r="A72" s="54" t="s">
        <v>99</v>
      </c>
      <c r="B72" s="3" t="s">
        <v>9</v>
      </c>
      <c r="C72" s="45" t="s">
        <v>53</v>
      </c>
      <c r="D72" s="5">
        <f>D74+D75</f>
        <v>13733333.33</v>
      </c>
      <c r="E72" s="5">
        <f>E75</f>
        <v>19005681.98</v>
      </c>
      <c r="F72" s="29">
        <f>F75</f>
        <v>19005681.98</v>
      </c>
      <c r="G72" s="5">
        <f t="shared" ref="G72" si="20">F72-E72</f>
        <v>0</v>
      </c>
      <c r="H72" s="5">
        <f>G72/E72</f>
        <v>0</v>
      </c>
      <c r="I72" s="45"/>
      <c r="J72" s="48" t="s">
        <v>143</v>
      </c>
    </row>
    <row r="73" spans="1:11" ht="47.25" x14ac:dyDescent="0.25">
      <c r="A73" s="55"/>
      <c r="B73" s="3" t="s">
        <v>10</v>
      </c>
      <c r="C73" s="46"/>
      <c r="D73" s="5"/>
      <c r="E73" s="5"/>
      <c r="F73" s="5"/>
      <c r="G73" s="5"/>
      <c r="H73" s="5"/>
      <c r="I73" s="46"/>
      <c r="J73" s="49"/>
    </row>
    <row r="74" spans="1:11" ht="47.25" x14ac:dyDescent="0.25">
      <c r="A74" s="55"/>
      <c r="B74" s="3" t="s">
        <v>11</v>
      </c>
      <c r="C74" s="46"/>
      <c r="D74" s="5"/>
      <c r="E74" s="5"/>
      <c r="F74" s="5"/>
      <c r="G74" s="5"/>
      <c r="H74" s="5"/>
      <c r="I74" s="46"/>
      <c r="J74" s="49"/>
    </row>
    <row r="75" spans="1:11" ht="31.5" x14ac:dyDescent="0.25">
      <c r="A75" s="55"/>
      <c r="B75" s="3" t="s">
        <v>12</v>
      </c>
      <c r="C75" s="46"/>
      <c r="D75" s="29">
        <f>5625023.2+8108310.13</f>
        <v>13733333.33</v>
      </c>
      <c r="E75" s="5">
        <v>19005681.98</v>
      </c>
      <c r="F75" s="29">
        <v>19005681.98</v>
      </c>
      <c r="G75" s="5">
        <f t="shared" ref="G75" si="21">F75-E75</f>
        <v>0</v>
      </c>
      <c r="H75" s="5">
        <f>G75/E75</f>
        <v>0</v>
      </c>
      <c r="I75" s="46"/>
      <c r="J75" s="49"/>
      <c r="K75" s="4"/>
    </row>
    <row r="76" spans="1:11" ht="31.5" x14ac:dyDescent="0.25">
      <c r="A76" s="55"/>
      <c r="B76" s="3" t="s">
        <v>13</v>
      </c>
      <c r="C76" s="47"/>
      <c r="D76" s="5"/>
      <c r="E76" s="5"/>
      <c r="F76" s="5"/>
      <c r="G76" s="5"/>
      <c r="H76" s="5"/>
      <c r="I76" s="47"/>
      <c r="J76" s="50"/>
    </row>
    <row r="77" spans="1:11" x14ac:dyDescent="0.25">
      <c r="A77" s="56" t="s">
        <v>100</v>
      </c>
      <c r="B77" s="3" t="s">
        <v>9</v>
      </c>
      <c r="C77" s="45" t="s">
        <v>53</v>
      </c>
      <c r="D77" s="29">
        <f>D79+D80</f>
        <v>3000000</v>
      </c>
      <c r="E77" s="29">
        <f t="shared" ref="E77:F77" si="22">E79+E80</f>
        <v>3000000</v>
      </c>
      <c r="F77" s="29">
        <f t="shared" si="22"/>
        <v>3000000</v>
      </c>
      <c r="G77" s="29">
        <f t="shared" ref="G77" si="23">F77-E77</f>
        <v>0</v>
      </c>
      <c r="H77" s="29">
        <f>G77/E77</f>
        <v>0</v>
      </c>
      <c r="I77" s="45"/>
      <c r="J77" s="48" t="s">
        <v>146</v>
      </c>
    </row>
    <row r="78" spans="1:11" ht="47.25" x14ac:dyDescent="0.25">
      <c r="A78" s="60"/>
      <c r="B78" s="3" t="s">
        <v>10</v>
      </c>
      <c r="C78" s="46"/>
      <c r="D78" s="29"/>
      <c r="E78" s="29"/>
      <c r="F78" s="29"/>
      <c r="G78" s="29"/>
      <c r="H78" s="29"/>
      <c r="I78" s="46"/>
      <c r="J78" s="49"/>
    </row>
    <row r="79" spans="1:11" ht="47.25" x14ac:dyDescent="0.25">
      <c r="A79" s="60"/>
      <c r="B79" s="3" t="s">
        <v>11</v>
      </c>
      <c r="C79" s="46"/>
      <c r="D79" s="29"/>
      <c r="E79" s="29"/>
      <c r="F79" s="29"/>
      <c r="G79" s="29"/>
      <c r="H79" s="29"/>
      <c r="I79" s="46"/>
      <c r="J79" s="49"/>
    </row>
    <row r="80" spans="1:11" ht="31.5" x14ac:dyDescent="0.25">
      <c r="A80" s="60"/>
      <c r="B80" s="3" t="s">
        <v>12</v>
      </c>
      <c r="C80" s="46"/>
      <c r="D80" s="29">
        <v>3000000</v>
      </c>
      <c r="E80" s="29">
        <v>3000000</v>
      </c>
      <c r="F80" s="29">
        <v>3000000</v>
      </c>
      <c r="G80" s="29">
        <f t="shared" ref="G80" si="24">F80-E80</f>
        <v>0</v>
      </c>
      <c r="H80" s="29">
        <f>G80/E80</f>
        <v>0</v>
      </c>
      <c r="I80" s="46"/>
      <c r="J80" s="49"/>
    </row>
    <row r="81" spans="1:10" ht="31.5" x14ac:dyDescent="0.25">
      <c r="A81" s="60"/>
      <c r="B81" s="3" t="s">
        <v>13</v>
      </c>
      <c r="C81" s="47"/>
      <c r="D81" s="5"/>
      <c r="E81" s="5"/>
      <c r="F81" s="5"/>
      <c r="G81" s="5"/>
      <c r="H81" s="5"/>
      <c r="I81" s="47"/>
      <c r="J81" s="50"/>
    </row>
    <row r="82" spans="1:10" x14ac:dyDescent="0.25">
      <c r="A82" s="54" t="s">
        <v>73</v>
      </c>
      <c r="B82" s="3" t="s">
        <v>9</v>
      </c>
      <c r="C82" s="45" t="s">
        <v>53</v>
      </c>
      <c r="D82" s="5"/>
      <c r="E82" s="5"/>
      <c r="F82" s="5"/>
      <c r="G82" s="5"/>
      <c r="H82" s="5"/>
      <c r="I82" s="45"/>
      <c r="J82" s="48"/>
    </row>
    <row r="83" spans="1:10" ht="47.25" x14ac:dyDescent="0.25">
      <c r="A83" s="55"/>
      <c r="B83" s="3" t="s">
        <v>10</v>
      </c>
      <c r="C83" s="46"/>
      <c r="D83" s="5"/>
      <c r="E83" s="5"/>
      <c r="F83" s="5"/>
      <c r="G83" s="5"/>
      <c r="H83" s="5"/>
      <c r="I83" s="46"/>
      <c r="J83" s="49"/>
    </row>
    <row r="84" spans="1:10" ht="47.25" x14ac:dyDescent="0.25">
      <c r="A84" s="55"/>
      <c r="B84" s="3" t="s">
        <v>11</v>
      </c>
      <c r="C84" s="46"/>
      <c r="D84" s="5"/>
      <c r="E84" s="5"/>
      <c r="F84" s="5"/>
      <c r="G84" s="5"/>
      <c r="H84" s="5"/>
      <c r="I84" s="46"/>
      <c r="J84" s="49"/>
    </row>
    <row r="85" spans="1:10" ht="31.5" x14ac:dyDescent="0.25">
      <c r="A85" s="55"/>
      <c r="B85" s="3" t="s">
        <v>12</v>
      </c>
      <c r="C85" s="46"/>
      <c r="D85" s="5"/>
      <c r="E85" s="5"/>
      <c r="F85" s="5"/>
      <c r="G85" s="5"/>
      <c r="H85" s="5"/>
      <c r="I85" s="46"/>
      <c r="J85" s="49"/>
    </row>
    <row r="86" spans="1:10" ht="31.5" x14ac:dyDescent="0.25">
      <c r="A86" s="55"/>
      <c r="B86" s="3" t="s">
        <v>13</v>
      </c>
      <c r="C86" s="47"/>
      <c r="D86" s="5"/>
      <c r="E86" s="5"/>
      <c r="F86" s="5"/>
      <c r="G86" s="5"/>
      <c r="H86" s="5"/>
      <c r="I86" s="47"/>
      <c r="J86" s="50"/>
    </row>
    <row r="87" spans="1:10" x14ac:dyDescent="0.25">
      <c r="A87" s="56" t="s">
        <v>101</v>
      </c>
      <c r="B87" s="3" t="s">
        <v>9</v>
      </c>
      <c r="C87" s="45" t="s">
        <v>53</v>
      </c>
      <c r="D87" s="5">
        <f>D90</f>
        <v>0</v>
      </c>
      <c r="E87" s="5">
        <v>0</v>
      </c>
      <c r="F87" s="5">
        <v>0</v>
      </c>
      <c r="G87" s="5">
        <f t="shared" ref="G87" si="25">F87-E87</f>
        <v>0</v>
      </c>
      <c r="H87" s="5">
        <v>0</v>
      </c>
      <c r="I87" s="45"/>
      <c r="J87" s="48"/>
    </row>
    <row r="88" spans="1:10" ht="47.25" x14ac:dyDescent="0.25">
      <c r="A88" s="60"/>
      <c r="B88" s="3" t="s">
        <v>10</v>
      </c>
      <c r="C88" s="46"/>
      <c r="D88" s="5"/>
      <c r="E88" s="5"/>
      <c r="F88" s="5"/>
      <c r="G88" s="5"/>
      <c r="H88" s="5"/>
      <c r="I88" s="46"/>
      <c r="J88" s="49"/>
    </row>
    <row r="89" spans="1:10" ht="47.25" x14ac:dyDescent="0.25">
      <c r="A89" s="60"/>
      <c r="B89" s="3" t="s">
        <v>11</v>
      </c>
      <c r="C89" s="46"/>
      <c r="D89" s="5"/>
      <c r="E89" s="5"/>
      <c r="F89" s="5"/>
      <c r="G89" s="5"/>
      <c r="H89" s="5"/>
      <c r="I89" s="46"/>
      <c r="J89" s="49"/>
    </row>
    <row r="90" spans="1:10" ht="31.5" x14ac:dyDescent="0.25">
      <c r="A90" s="60"/>
      <c r="B90" s="3" t="s">
        <v>12</v>
      </c>
      <c r="C90" s="46"/>
      <c r="D90" s="5">
        <v>0</v>
      </c>
      <c r="E90" s="5">
        <v>0</v>
      </c>
      <c r="F90" s="5">
        <v>0</v>
      </c>
      <c r="G90" s="5">
        <f t="shared" ref="G90" si="26">F90-E90</f>
        <v>0</v>
      </c>
      <c r="H90" s="5">
        <v>0</v>
      </c>
      <c r="I90" s="46"/>
      <c r="J90" s="49"/>
    </row>
    <row r="91" spans="1:10" ht="31.5" x14ac:dyDescent="0.25">
      <c r="A91" s="60"/>
      <c r="B91" s="3" t="s">
        <v>13</v>
      </c>
      <c r="C91" s="47"/>
      <c r="D91" s="5"/>
      <c r="E91" s="5"/>
      <c r="F91" s="5"/>
      <c r="G91" s="5"/>
      <c r="H91" s="5"/>
      <c r="I91" s="47"/>
      <c r="J91" s="50"/>
    </row>
    <row r="92" spans="1:10" x14ac:dyDescent="0.25">
      <c r="A92" s="56" t="s">
        <v>57</v>
      </c>
      <c r="B92" s="3" t="s">
        <v>9</v>
      </c>
      <c r="C92" s="45" t="s">
        <v>53</v>
      </c>
      <c r="D92" s="5">
        <f>D94+D95</f>
        <v>1616666.67</v>
      </c>
      <c r="E92" s="29">
        <f t="shared" ref="E92:F92" si="27">E94+E95</f>
        <v>1689824.33</v>
      </c>
      <c r="F92" s="29">
        <f t="shared" si="27"/>
        <v>1689824.33</v>
      </c>
      <c r="G92" s="5">
        <f t="shared" ref="G92" si="28">F92-E92</f>
        <v>0</v>
      </c>
      <c r="H92" s="5">
        <f>G92/E92</f>
        <v>0</v>
      </c>
      <c r="I92" s="45"/>
      <c r="J92" s="48" t="s">
        <v>144</v>
      </c>
    </row>
    <row r="93" spans="1:10" ht="47.25" x14ac:dyDescent="0.25">
      <c r="A93" s="60"/>
      <c r="B93" s="3" t="s">
        <v>10</v>
      </c>
      <c r="C93" s="46"/>
      <c r="D93" s="5"/>
      <c r="E93" s="5"/>
      <c r="F93" s="5"/>
      <c r="G93" s="5"/>
      <c r="H93" s="5"/>
      <c r="I93" s="46"/>
      <c r="J93" s="49"/>
    </row>
    <row r="94" spans="1:10" ht="47.25" x14ac:dyDescent="0.25">
      <c r="A94" s="60"/>
      <c r="B94" s="3" t="s">
        <v>11</v>
      </c>
      <c r="C94" s="46"/>
      <c r="D94" s="5">
        <f>D99</f>
        <v>1432500</v>
      </c>
      <c r="E94" s="29">
        <v>1432500</v>
      </c>
      <c r="F94" s="29">
        <v>1432500</v>
      </c>
      <c r="G94" s="29">
        <f t="shared" ref="G94" si="29">G99</f>
        <v>0</v>
      </c>
      <c r="H94" s="5">
        <f>G94/E94</f>
        <v>0</v>
      </c>
      <c r="I94" s="46"/>
      <c r="J94" s="49"/>
    </row>
    <row r="95" spans="1:10" ht="31.5" x14ac:dyDescent="0.25">
      <c r="A95" s="60"/>
      <c r="B95" s="3" t="s">
        <v>12</v>
      </c>
      <c r="C95" s="46"/>
      <c r="D95" s="29">
        <f>D100</f>
        <v>184166.66999999998</v>
      </c>
      <c r="E95" s="29">
        <v>257324.33</v>
      </c>
      <c r="F95" s="29">
        <v>257324.33</v>
      </c>
      <c r="G95" s="5">
        <f t="shared" ref="G95" si="30">F95-E95</f>
        <v>0</v>
      </c>
      <c r="H95" s="5">
        <f>G95/E95</f>
        <v>0</v>
      </c>
      <c r="I95" s="46"/>
      <c r="J95" s="49"/>
    </row>
    <row r="96" spans="1:10" ht="31.5" x14ac:dyDescent="0.25">
      <c r="A96" s="60"/>
      <c r="B96" s="3" t="s">
        <v>13</v>
      </c>
      <c r="C96" s="47"/>
      <c r="D96" s="5"/>
      <c r="E96" s="5"/>
      <c r="F96" s="5"/>
      <c r="G96" s="5"/>
      <c r="H96" s="5"/>
      <c r="I96" s="47"/>
      <c r="J96" s="50"/>
    </row>
    <row r="97" spans="1:10" x14ac:dyDescent="0.25">
      <c r="A97" s="56" t="s">
        <v>102</v>
      </c>
      <c r="B97" s="3" t="s">
        <v>9</v>
      </c>
      <c r="C97" s="45" t="s">
        <v>53</v>
      </c>
      <c r="D97" s="5">
        <f>D99+D100</f>
        <v>1616666.67</v>
      </c>
      <c r="E97" s="5">
        <f>E99+E100</f>
        <v>1689824.33</v>
      </c>
      <c r="F97" s="5">
        <f>F99+F100</f>
        <v>1689824.33</v>
      </c>
      <c r="G97" s="5">
        <f t="shared" ref="G97" si="31">F97-E97</f>
        <v>0</v>
      </c>
      <c r="H97" s="5">
        <f>G97/E97</f>
        <v>0</v>
      </c>
      <c r="I97" s="45"/>
      <c r="J97" s="48" t="s">
        <v>145</v>
      </c>
    </row>
    <row r="98" spans="1:10" ht="47.25" x14ac:dyDescent="0.25">
      <c r="A98" s="60"/>
      <c r="B98" s="3" t="s">
        <v>10</v>
      </c>
      <c r="C98" s="46"/>
      <c r="D98" s="5"/>
      <c r="E98" s="5"/>
      <c r="F98" s="5"/>
      <c r="G98" s="5"/>
      <c r="H98" s="5"/>
      <c r="I98" s="46"/>
      <c r="J98" s="49"/>
    </row>
    <row r="99" spans="1:10" ht="47.25" x14ac:dyDescent="0.25">
      <c r="A99" s="60"/>
      <c r="B99" s="3" t="s">
        <v>11</v>
      </c>
      <c r="C99" s="46"/>
      <c r="D99" s="29">
        <f>270000+1162500</f>
        <v>1432500</v>
      </c>
      <c r="E99" s="29">
        <v>1432500</v>
      </c>
      <c r="F99" s="29">
        <v>1432500</v>
      </c>
      <c r="G99" s="5">
        <f t="shared" ref="G99:G100" si="32">F99-E99</f>
        <v>0</v>
      </c>
      <c r="H99" s="5">
        <f t="shared" ref="H99:H100" si="33">G99/E99</f>
        <v>0</v>
      </c>
      <c r="I99" s="46"/>
      <c r="J99" s="49"/>
    </row>
    <row r="100" spans="1:10" ht="31.5" x14ac:dyDescent="0.25">
      <c r="A100" s="60"/>
      <c r="B100" s="3" t="s">
        <v>12</v>
      </c>
      <c r="C100" s="46"/>
      <c r="D100" s="29">
        <f>30000+129166.67+25000</f>
        <v>184166.66999999998</v>
      </c>
      <c r="E100" s="29">
        <v>257324.33</v>
      </c>
      <c r="F100" s="29">
        <v>257324.33</v>
      </c>
      <c r="G100" s="5">
        <f t="shared" si="32"/>
        <v>0</v>
      </c>
      <c r="H100" s="5">
        <f t="shared" si="33"/>
        <v>0</v>
      </c>
      <c r="I100" s="46"/>
      <c r="J100" s="49"/>
    </row>
    <row r="101" spans="1:10" ht="31.5" x14ac:dyDescent="0.25">
      <c r="A101" s="60"/>
      <c r="B101" s="3" t="s">
        <v>13</v>
      </c>
      <c r="C101" s="47"/>
      <c r="D101" s="5"/>
      <c r="E101" s="5"/>
      <c r="F101" s="5"/>
      <c r="G101" s="5"/>
      <c r="H101" s="5"/>
      <c r="I101" s="47"/>
      <c r="J101" s="50"/>
    </row>
    <row r="102" spans="1:10" x14ac:dyDescent="0.25">
      <c r="A102" s="56" t="s">
        <v>103</v>
      </c>
      <c r="B102" s="17" t="s">
        <v>9</v>
      </c>
      <c r="C102" s="45" t="s">
        <v>53</v>
      </c>
      <c r="D102" s="5">
        <f>D104+D105</f>
        <v>73450</v>
      </c>
      <c r="E102" s="5">
        <f>E104+E105</f>
        <v>73450</v>
      </c>
      <c r="F102" s="5">
        <f>F104+F105</f>
        <v>73450</v>
      </c>
      <c r="G102" s="5">
        <f t="shared" ref="G102" si="34">F102-E102</f>
        <v>0</v>
      </c>
      <c r="H102" s="5">
        <f>G102/E102</f>
        <v>0</v>
      </c>
      <c r="I102" s="45"/>
      <c r="J102" s="48" t="s">
        <v>147</v>
      </c>
    </row>
    <row r="103" spans="1:10" ht="47.25" x14ac:dyDescent="0.25">
      <c r="A103" s="60"/>
      <c r="B103" s="17" t="s">
        <v>10</v>
      </c>
      <c r="C103" s="46"/>
      <c r="D103" s="5"/>
      <c r="E103" s="5"/>
      <c r="F103" s="5"/>
      <c r="G103" s="5"/>
      <c r="H103" s="5"/>
      <c r="I103" s="46"/>
      <c r="J103" s="49"/>
    </row>
    <row r="104" spans="1:10" ht="47.25" x14ac:dyDescent="0.25">
      <c r="A104" s="60"/>
      <c r="B104" s="17" t="s">
        <v>11</v>
      </c>
      <c r="C104" s="46"/>
      <c r="D104" s="5"/>
      <c r="E104" s="5"/>
      <c r="F104" s="5"/>
      <c r="G104" s="5"/>
      <c r="H104" s="5"/>
      <c r="I104" s="46"/>
      <c r="J104" s="49"/>
    </row>
    <row r="105" spans="1:10" ht="31.5" x14ac:dyDescent="0.25">
      <c r="A105" s="60"/>
      <c r="B105" s="17" t="s">
        <v>12</v>
      </c>
      <c r="C105" s="46"/>
      <c r="D105" s="5">
        <v>73450</v>
      </c>
      <c r="E105" s="5">
        <v>73450</v>
      </c>
      <c r="F105" s="5">
        <v>73450</v>
      </c>
      <c r="G105" s="5">
        <f t="shared" ref="G105" si="35">F105-E105</f>
        <v>0</v>
      </c>
      <c r="H105" s="5">
        <f>G105/E105</f>
        <v>0</v>
      </c>
      <c r="I105" s="46"/>
      <c r="J105" s="49"/>
    </row>
    <row r="106" spans="1:10" ht="31.5" x14ac:dyDescent="0.25">
      <c r="A106" s="60"/>
      <c r="B106" s="17" t="s">
        <v>13</v>
      </c>
      <c r="C106" s="47"/>
      <c r="D106" s="5"/>
      <c r="E106" s="5"/>
      <c r="F106" s="5"/>
      <c r="G106" s="5"/>
      <c r="H106" s="5"/>
      <c r="I106" s="47"/>
      <c r="J106" s="50"/>
    </row>
    <row r="107" spans="1:10" ht="15.75" customHeight="1" x14ac:dyDescent="0.25">
      <c r="A107" s="56" t="s">
        <v>104</v>
      </c>
      <c r="B107" s="3" t="s">
        <v>9</v>
      </c>
      <c r="C107" s="45" t="s">
        <v>107</v>
      </c>
      <c r="D107" s="5"/>
      <c r="E107" s="5"/>
      <c r="F107" s="5"/>
      <c r="G107" s="5"/>
      <c r="H107" s="5"/>
      <c r="I107" s="45"/>
      <c r="J107" s="48"/>
    </row>
    <row r="108" spans="1:10" ht="47.25" x14ac:dyDescent="0.25">
      <c r="A108" s="60"/>
      <c r="B108" s="3" t="s">
        <v>10</v>
      </c>
      <c r="C108" s="46"/>
      <c r="D108" s="5"/>
      <c r="E108" s="5"/>
      <c r="F108" s="5"/>
      <c r="G108" s="5"/>
      <c r="H108" s="5"/>
      <c r="I108" s="46"/>
      <c r="J108" s="49"/>
    </row>
    <row r="109" spans="1:10" ht="47.25" x14ac:dyDescent="0.25">
      <c r="A109" s="60"/>
      <c r="B109" s="3" t="s">
        <v>11</v>
      </c>
      <c r="C109" s="46"/>
      <c r="D109" s="5"/>
      <c r="E109" s="5"/>
      <c r="F109" s="5"/>
      <c r="G109" s="5"/>
      <c r="H109" s="5"/>
      <c r="I109" s="46"/>
      <c r="J109" s="49"/>
    </row>
    <row r="110" spans="1:10" ht="31.5" x14ac:dyDescent="0.25">
      <c r="A110" s="60"/>
      <c r="B110" s="3" t="s">
        <v>12</v>
      </c>
      <c r="C110" s="46"/>
      <c r="D110" s="5"/>
      <c r="E110" s="5"/>
      <c r="F110" s="5"/>
      <c r="G110" s="5"/>
      <c r="H110" s="5"/>
      <c r="I110" s="46"/>
      <c r="J110" s="49"/>
    </row>
    <row r="111" spans="1:10" ht="31.5" x14ac:dyDescent="0.25">
      <c r="A111" s="60"/>
      <c r="B111" s="3" t="s">
        <v>13</v>
      </c>
      <c r="C111" s="47"/>
      <c r="D111" s="5"/>
      <c r="E111" s="5"/>
      <c r="F111" s="5"/>
      <c r="G111" s="5"/>
      <c r="H111" s="5"/>
      <c r="I111" s="47"/>
      <c r="J111" s="50"/>
    </row>
    <row r="112" spans="1:10" x14ac:dyDescent="0.25">
      <c r="A112" s="56" t="s">
        <v>105</v>
      </c>
      <c r="B112" s="34" t="s">
        <v>9</v>
      </c>
      <c r="C112" s="45" t="s">
        <v>107</v>
      </c>
      <c r="D112" s="29"/>
      <c r="E112" s="29"/>
      <c r="F112" s="29"/>
      <c r="G112" s="29"/>
      <c r="H112" s="29"/>
      <c r="I112" s="45"/>
      <c r="J112" s="48" t="s">
        <v>150</v>
      </c>
    </row>
    <row r="113" spans="1:10" ht="47.25" x14ac:dyDescent="0.25">
      <c r="A113" s="60"/>
      <c r="B113" s="34" t="s">
        <v>10</v>
      </c>
      <c r="C113" s="46"/>
      <c r="D113" s="29"/>
      <c r="E113" s="29"/>
      <c r="F113" s="29"/>
      <c r="G113" s="29"/>
      <c r="H113" s="29"/>
      <c r="I113" s="46"/>
      <c r="J113" s="49"/>
    </row>
    <row r="114" spans="1:10" ht="47.25" x14ac:dyDescent="0.25">
      <c r="A114" s="60"/>
      <c r="B114" s="34" t="s">
        <v>11</v>
      </c>
      <c r="C114" s="46"/>
      <c r="D114" s="29"/>
      <c r="E114" s="29"/>
      <c r="F114" s="29"/>
      <c r="G114" s="29"/>
      <c r="H114" s="29"/>
      <c r="I114" s="46"/>
      <c r="J114" s="49"/>
    </row>
    <row r="115" spans="1:10" ht="31.5" x14ac:dyDescent="0.25">
      <c r="A115" s="60"/>
      <c r="B115" s="34" t="s">
        <v>12</v>
      </c>
      <c r="C115" s="46"/>
      <c r="D115" s="29"/>
      <c r="E115" s="29"/>
      <c r="F115" s="29"/>
      <c r="G115" s="29"/>
      <c r="H115" s="29"/>
      <c r="I115" s="46"/>
      <c r="J115" s="49"/>
    </row>
    <row r="116" spans="1:10" ht="31.5" x14ac:dyDescent="0.25">
      <c r="A116" s="60"/>
      <c r="B116" s="34" t="s">
        <v>13</v>
      </c>
      <c r="C116" s="47"/>
      <c r="D116" s="29"/>
      <c r="E116" s="29"/>
      <c r="F116" s="29"/>
      <c r="G116" s="29"/>
      <c r="H116" s="29"/>
      <c r="I116" s="47"/>
      <c r="J116" s="50"/>
    </row>
    <row r="117" spans="1:10" x14ac:dyDescent="0.25">
      <c r="A117" s="56" t="s">
        <v>106</v>
      </c>
      <c r="B117" s="34" t="s">
        <v>9</v>
      </c>
      <c r="C117" s="45" t="s">
        <v>107</v>
      </c>
      <c r="D117" s="29"/>
      <c r="E117" s="29"/>
      <c r="F117" s="29"/>
      <c r="G117" s="29"/>
      <c r="H117" s="29"/>
      <c r="I117" s="45"/>
      <c r="J117" s="48"/>
    </row>
    <row r="118" spans="1:10" ht="47.25" x14ac:dyDescent="0.25">
      <c r="A118" s="60"/>
      <c r="B118" s="34" t="s">
        <v>10</v>
      </c>
      <c r="C118" s="46"/>
      <c r="D118" s="29"/>
      <c r="E118" s="29"/>
      <c r="F118" s="29"/>
      <c r="G118" s="29"/>
      <c r="H118" s="29"/>
      <c r="I118" s="46"/>
      <c r="J118" s="49"/>
    </row>
    <row r="119" spans="1:10" ht="47.25" x14ac:dyDescent="0.25">
      <c r="A119" s="60"/>
      <c r="B119" s="34" t="s">
        <v>11</v>
      </c>
      <c r="C119" s="46"/>
      <c r="D119" s="29"/>
      <c r="E119" s="29"/>
      <c r="F119" s="29"/>
      <c r="G119" s="29"/>
      <c r="H119" s="29"/>
      <c r="I119" s="46"/>
      <c r="J119" s="49"/>
    </row>
    <row r="120" spans="1:10" ht="31.5" x14ac:dyDescent="0.25">
      <c r="A120" s="60"/>
      <c r="B120" s="34" t="s">
        <v>12</v>
      </c>
      <c r="C120" s="46"/>
      <c r="D120" s="29"/>
      <c r="E120" s="29"/>
      <c r="F120" s="29"/>
      <c r="G120" s="29"/>
      <c r="H120" s="29"/>
      <c r="I120" s="46"/>
      <c r="J120" s="49"/>
    </row>
    <row r="121" spans="1:10" ht="31.5" x14ac:dyDescent="0.25">
      <c r="A121" s="60"/>
      <c r="B121" s="34" t="s">
        <v>13</v>
      </c>
      <c r="C121" s="47"/>
      <c r="D121" s="29"/>
      <c r="E121" s="29"/>
      <c r="F121" s="29"/>
      <c r="G121" s="29"/>
      <c r="H121" s="29"/>
      <c r="I121" s="47"/>
      <c r="J121" s="50"/>
    </row>
    <row r="122" spans="1:10" x14ac:dyDescent="0.25">
      <c r="A122" s="56" t="s">
        <v>108</v>
      </c>
      <c r="B122" s="34" t="s">
        <v>9</v>
      </c>
      <c r="C122" s="45" t="s">
        <v>54</v>
      </c>
      <c r="D122" s="29"/>
      <c r="E122" s="29"/>
      <c r="F122" s="29"/>
      <c r="G122" s="29"/>
      <c r="H122" s="29"/>
      <c r="I122" s="45"/>
      <c r="J122" s="48" t="s">
        <v>149</v>
      </c>
    </row>
    <row r="123" spans="1:10" ht="47.25" x14ac:dyDescent="0.25">
      <c r="A123" s="60"/>
      <c r="B123" s="34" t="s">
        <v>10</v>
      </c>
      <c r="C123" s="46"/>
      <c r="D123" s="29"/>
      <c r="E123" s="29"/>
      <c r="F123" s="29"/>
      <c r="G123" s="29"/>
      <c r="H123" s="29"/>
      <c r="I123" s="46"/>
      <c r="J123" s="49"/>
    </row>
    <row r="124" spans="1:10" ht="47.25" x14ac:dyDescent="0.25">
      <c r="A124" s="60"/>
      <c r="B124" s="34" t="s">
        <v>11</v>
      </c>
      <c r="C124" s="46"/>
      <c r="D124" s="29"/>
      <c r="E124" s="29"/>
      <c r="F124" s="29"/>
      <c r="G124" s="29"/>
      <c r="H124" s="29"/>
      <c r="I124" s="46"/>
      <c r="J124" s="49"/>
    </row>
    <row r="125" spans="1:10" ht="31.5" x14ac:dyDescent="0.25">
      <c r="A125" s="60"/>
      <c r="B125" s="34" t="s">
        <v>12</v>
      </c>
      <c r="C125" s="46"/>
      <c r="D125" s="29"/>
      <c r="E125" s="29"/>
      <c r="F125" s="29"/>
      <c r="G125" s="29"/>
      <c r="H125" s="29"/>
      <c r="I125" s="46"/>
      <c r="J125" s="49"/>
    </row>
    <row r="126" spans="1:10" ht="31.5" x14ac:dyDescent="0.25">
      <c r="A126" s="60"/>
      <c r="B126" s="34" t="s">
        <v>13</v>
      </c>
      <c r="C126" s="47"/>
      <c r="D126" s="29"/>
      <c r="E126" s="29"/>
      <c r="F126" s="29"/>
      <c r="G126" s="29"/>
      <c r="H126" s="29"/>
      <c r="I126" s="47"/>
      <c r="J126" s="50"/>
    </row>
    <row r="127" spans="1:10" x14ac:dyDescent="0.25">
      <c r="A127" s="56" t="s">
        <v>109</v>
      </c>
      <c r="B127" s="34" t="s">
        <v>9</v>
      </c>
      <c r="C127" s="45" t="s">
        <v>128</v>
      </c>
      <c r="D127" s="29"/>
      <c r="E127" s="29"/>
      <c r="F127" s="29"/>
      <c r="G127" s="29"/>
      <c r="H127" s="29"/>
      <c r="I127" s="45"/>
      <c r="J127" s="48" t="s">
        <v>153</v>
      </c>
    </row>
    <row r="128" spans="1:10" ht="47.25" x14ac:dyDescent="0.25">
      <c r="A128" s="60"/>
      <c r="B128" s="34" t="s">
        <v>10</v>
      </c>
      <c r="C128" s="46"/>
      <c r="D128" s="29"/>
      <c r="E128" s="29"/>
      <c r="F128" s="29"/>
      <c r="G128" s="29"/>
      <c r="H128" s="29"/>
      <c r="I128" s="46"/>
      <c r="J128" s="49"/>
    </row>
    <row r="129" spans="1:10" ht="47.25" x14ac:dyDescent="0.25">
      <c r="A129" s="60"/>
      <c r="B129" s="34" t="s">
        <v>11</v>
      </c>
      <c r="C129" s="46"/>
      <c r="D129" s="29"/>
      <c r="E129" s="29"/>
      <c r="F129" s="29"/>
      <c r="G129" s="29"/>
      <c r="H129" s="29"/>
      <c r="I129" s="46"/>
      <c r="J129" s="49"/>
    </row>
    <row r="130" spans="1:10" ht="31.5" x14ac:dyDescent="0.25">
      <c r="A130" s="60"/>
      <c r="B130" s="34" t="s">
        <v>12</v>
      </c>
      <c r="C130" s="46"/>
      <c r="D130" s="29"/>
      <c r="E130" s="29"/>
      <c r="F130" s="29"/>
      <c r="G130" s="29"/>
      <c r="H130" s="29"/>
      <c r="I130" s="46"/>
      <c r="J130" s="49"/>
    </row>
    <row r="131" spans="1:10" ht="31.5" x14ac:dyDescent="0.25">
      <c r="A131" s="60"/>
      <c r="B131" s="34" t="s">
        <v>13</v>
      </c>
      <c r="C131" s="47"/>
      <c r="D131" s="29"/>
      <c r="E131" s="29"/>
      <c r="F131" s="29"/>
      <c r="G131" s="29"/>
      <c r="H131" s="29"/>
      <c r="I131" s="47"/>
      <c r="J131" s="50"/>
    </row>
    <row r="132" spans="1:10" x14ac:dyDescent="0.25">
      <c r="A132" s="56" t="s">
        <v>110</v>
      </c>
      <c r="B132" s="3" t="s">
        <v>9</v>
      </c>
      <c r="C132" s="56" t="s">
        <v>111</v>
      </c>
      <c r="D132" s="5"/>
      <c r="E132" s="5"/>
      <c r="F132" s="5"/>
      <c r="G132" s="5"/>
      <c r="H132" s="5"/>
      <c r="I132" s="45"/>
      <c r="J132" s="45" t="s">
        <v>148</v>
      </c>
    </row>
    <row r="133" spans="1:10" ht="47.25" x14ac:dyDescent="0.25">
      <c r="A133" s="60"/>
      <c r="B133" s="3" t="s">
        <v>10</v>
      </c>
      <c r="C133" s="60"/>
      <c r="D133" s="5"/>
      <c r="E133" s="5"/>
      <c r="F133" s="5"/>
      <c r="G133" s="5"/>
      <c r="H133" s="5"/>
      <c r="I133" s="46"/>
      <c r="J133" s="46"/>
    </row>
    <row r="134" spans="1:10" ht="47.25" x14ac:dyDescent="0.25">
      <c r="A134" s="60"/>
      <c r="B134" s="3" t="s">
        <v>11</v>
      </c>
      <c r="C134" s="60"/>
      <c r="D134" s="5"/>
      <c r="E134" s="5"/>
      <c r="F134" s="5"/>
      <c r="G134" s="5"/>
      <c r="H134" s="5"/>
      <c r="I134" s="46"/>
      <c r="J134" s="46"/>
    </row>
    <row r="135" spans="1:10" ht="31.5" x14ac:dyDescent="0.25">
      <c r="A135" s="60"/>
      <c r="B135" s="3" t="s">
        <v>12</v>
      </c>
      <c r="C135" s="60"/>
      <c r="D135" s="5"/>
      <c r="E135" s="5"/>
      <c r="F135" s="5"/>
      <c r="G135" s="5"/>
      <c r="H135" s="5"/>
      <c r="I135" s="46"/>
      <c r="J135" s="46"/>
    </row>
    <row r="136" spans="1:10" ht="31.5" x14ac:dyDescent="0.25">
      <c r="A136" s="60"/>
      <c r="B136" s="3" t="s">
        <v>13</v>
      </c>
      <c r="C136" s="60"/>
      <c r="D136" s="5"/>
      <c r="E136" s="5"/>
      <c r="F136" s="5"/>
      <c r="G136" s="5"/>
      <c r="H136" s="5"/>
      <c r="I136" s="47"/>
      <c r="J136" s="47"/>
    </row>
    <row r="137" spans="1:10" x14ac:dyDescent="0.25">
      <c r="A137" s="56" t="s">
        <v>112</v>
      </c>
      <c r="B137" s="3" t="s">
        <v>9</v>
      </c>
      <c r="C137" s="56" t="s">
        <v>53</v>
      </c>
      <c r="D137" s="5"/>
      <c r="E137" s="5"/>
      <c r="F137" s="5"/>
      <c r="G137" s="5"/>
      <c r="H137" s="5"/>
      <c r="I137" s="45"/>
      <c r="J137" s="51" t="s">
        <v>129</v>
      </c>
    </row>
    <row r="138" spans="1:10" ht="47.25" x14ac:dyDescent="0.25">
      <c r="A138" s="60"/>
      <c r="B138" s="3" t="s">
        <v>10</v>
      </c>
      <c r="C138" s="60"/>
      <c r="D138" s="5"/>
      <c r="E138" s="5"/>
      <c r="F138" s="5"/>
      <c r="G138" s="5"/>
      <c r="H138" s="5"/>
      <c r="I138" s="46"/>
      <c r="J138" s="52"/>
    </row>
    <row r="139" spans="1:10" ht="47.25" x14ac:dyDescent="0.25">
      <c r="A139" s="60"/>
      <c r="B139" s="3" t="s">
        <v>11</v>
      </c>
      <c r="C139" s="60"/>
      <c r="D139" s="5"/>
      <c r="E139" s="5"/>
      <c r="F139" s="5"/>
      <c r="G139" s="5"/>
      <c r="H139" s="5"/>
      <c r="I139" s="46"/>
      <c r="J139" s="52"/>
    </row>
    <row r="140" spans="1:10" ht="31.5" x14ac:dyDescent="0.25">
      <c r="A140" s="60"/>
      <c r="B140" s="3" t="s">
        <v>12</v>
      </c>
      <c r="C140" s="60"/>
      <c r="D140" s="5"/>
      <c r="E140" s="5"/>
      <c r="F140" s="5"/>
      <c r="G140" s="5"/>
      <c r="H140" s="5"/>
      <c r="I140" s="46"/>
      <c r="J140" s="52"/>
    </row>
    <row r="141" spans="1:10" ht="31.5" x14ac:dyDescent="0.25">
      <c r="A141" s="60"/>
      <c r="B141" s="3" t="s">
        <v>13</v>
      </c>
      <c r="C141" s="60"/>
      <c r="D141" s="5"/>
      <c r="E141" s="5"/>
      <c r="F141" s="5"/>
      <c r="G141" s="5"/>
      <c r="H141" s="5"/>
      <c r="I141" s="47"/>
      <c r="J141" s="53"/>
    </row>
    <row r="142" spans="1:10" x14ac:dyDescent="0.25">
      <c r="A142" s="56" t="s">
        <v>113</v>
      </c>
      <c r="B142" s="3" t="s">
        <v>9</v>
      </c>
      <c r="C142" s="56" t="s">
        <v>25</v>
      </c>
      <c r="D142" s="5">
        <f>D147</f>
        <v>1100000</v>
      </c>
      <c r="E142" s="5">
        <f>E144+E145</f>
        <v>1100000</v>
      </c>
      <c r="F142" s="5">
        <f>F144+F145</f>
        <v>1100000</v>
      </c>
      <c r="G142" s="5">
        <f t="shared" ref="G142" si="36">F142-E142</f>
        <v>0</v>
      </c>
      <c r="H142" s="5">
        <f>G142/E142</f>
        <v>0</v>
      </c>
      <c r="I142" s="45"/>
      <c r="J142" s="48"/>
    </row>
    <row r="143" spans="1:10" ht="47.25" x14ac:dyDescent="0.25">
      <c r="A143" s="60"/>
      <c r="B143" s="3" t="s">
        <v>10</v>
      </c>
      <c r="C143" s="60"/>
      <c r="D143" s="5"/>
      <c r="E143" s="5"/>
      <c r="F143" s="5"/>
      <c r="G143" s="5"/>
      <c r="H143" s="5"/>
      <c r="I143" s="46"/>
      <c r="J143" s="49"/>
    </row>
    <row r="144" spans="1:10" ht="47.25" x14ac:dyDescent="0.25">
      <c r="A144" s="60"/>
      <c r="B144" s="3" t="s">
        <v>11</v>
      </c>
      <c r="C144" s="60"/>
      <c r="D144" s="5"/>
      <c r="E144" s="5"/>
      <c r="F144" s="5"/>
      <c r="G144" s="5"/>
      <c r="H144" s="5"/>
      <c r="I144" s="46"/>
      <c r="J144" s="49"/>
    </row>
    <row r="145" spans="1:10" ht="31.5" x14ac:dyDescent="0.25">
      <c r="A145" s="60"/>
      <c r="B145" s="3" t="s">
        <v>12</v>
      </c>
      <c r="C145" s="60"/>
      <c r="D145" s="5">
        <f>D150</f>
        <v>1100000</v>
      </c>
      <c r="E145" s="5">
        <v>1100000</v>
      </c>
      <c r="F145" s="5">
        <v>1100000</v>
      </c>
      <c r="G145" s="5">
        <f t="shared" ref="G145" si="37">F145-E145</f>
        <v>0</v>
      </c>
      <c r="H145" s="5">
        <f>G145/E145</f>
        <v>0</v>
      </c>
      <c r="I145" s="46"/>
      <c r="J145" s="49"/>
    </row>
    <row r="146" spans="1:10" ht="31.5" x14ac:dyDescent="0.25">
      <c r="A146" s="60"/>
      <c r="B146" s="3" t="s">
        <v>13</v>
      </c>
      <c r="C146" s="60"/>
      <c r="D146" s="5"/>
      <c r="E146" s="5"/>
      <c r="F146" s="5"/>
      <c r="G146" s="5"/>
      <c r="H146" s="5"/>
      <c r="I146" s="47"/>
      <c r="J146" s="50"/>
    </row>
    <row r="147" spans="1:10" x14ac:dyDescent="0.25">
      <c r="A147" s="56" t="s">
        <v>114</v>
      </c>
      <c r="B147" s="17" t="s">
        <v>9</v>
      </c>
      <c r="C147" s="56" t="s">
        <v>25</v>
      </c>
      <c r="D147" s="5">
        <f>D149+D150</f>
        <v>1100000</v>
      </c>
      <c r="E147" s="5">
        <f>E149+E150</f>
        <v>1100000</v>
      </c>
      <c r="F147" s="5">
        <f>F149+F150</f>
        <v>1100000</v>
      </c>
      <c r="G147" s="5">
        <f t="shared" ref="G147" si="38">F147-E147</f>
        <v>0</v>
      </c>
      <c r="H147" s="5">
        <f>G147/E147</f>
        <v>0</v>
      </c>
      <c r="I147" s="45"/>
      <c r="J147" s="48" t="s">
        <v>133</v>
      </c>
    </row>
    <row r="148" spans="1:10" ht="47.25" x14ac:dyDescent="0.25">
      <c r="A148" s="60"/>
      <c r="B148" s="17" t="s">
        <v>10</v>
      </c>
      <c r="C148" s="60"/>
      <c r="D148" s="5"/>
      <c r="E148" s="5"/>
      <c r="F148" s="5"/>
      <c r="G148" s="5"/>
      <c r="H148" s="5"/>
      <c r="I148" s="46"/>
      <c r="J148" s="57"/>
    </row>
    <row r="149" spans="1:10" ht="47.25" x14ac:dyDescent="0.25">
      <c r="A149" s="60"/>
      <c r="B149" s="17" t="s">
        <v>11</v>
      </c>
      <c r="C149" s="60"/>
      <c r="D149" s="5"/>
      <c r="E149" s="5"/>
      <c r="F149" s="5"/>
      <c r="G149" s="5"/>
      <c r="H149" s="5"/>
      <c r="I149" s="46"/>
      <c r="J149" s="57"/>
    </row>
    <row r="150" spans="1:10" ht="31.5" x14ac:dyDescent="0.25">
      <c r="A150" s="60"/>
      <c r="B150" s="17" t="s">
        <v>12</v>
      </c>
      <c r="C150" s="60"/>
      <c r="D150" s="5">
        <v>1100000</v>
      </c>
      <c r="E150" s="29">
        <v>1100000</v>
      </c>
      <c r="F150" s="29">
        <v>1100000</v>
      </c>
      <c r="G150" s="5">
        <f t="shared" ref="G150" si="39">F150-E150</f>
        <v>0</v>
      </c>
      <c r="H150" s="5">
        <f>G150/E150</f>
        <v>0</v>
      </c>
      <c r="I150" s="46"/>
      <c r="J150" s="57"/>
    </row>
    <row r="151" spans="1:10" ht="31.5" x14ac:dyDescent="0.25">
      <c r="A151" s="60"/>
      <c r="B151" s="17" t="s">
        <v>13</v>
      </c>
      <c r="C151" s="60"/>
      <c r="D151" s="5"/>
      <c r="E151" s="5"/>
      <c r="F151" s="5"/>
      <c r="G151" s="5"/>
      <c r="H151" s="5"/>
      <c r="I151" s="47"/>
      <c r="J151" s="57"/>
    </row>
    <row r="152" spans="1:10" x14ac:dyDescent="0.25">
      <c r="A152" s="54" t="s">
        <v>58</v>
      </c>
      <c r="B152" s="30" t="s">
        <v>9</v>
      </c>
      <c r="C152" s="54" t="s">
        <v>53</v>
      </c>
      <c r="D152" s="29">
        <f>D157+D162</f>
        <v>595000</v>
      </c>
      <c r="E152" s="29">
        <f t="shared" ref="E152:F152" si="40">E157+E162</f>
        <v>350000</v>
      </c>
      <c r="F152" s="29">
        <f t="shared" si="40"/>
        <v>350000</v>
      </c>
      <c r="G152" s="29">
        <f t="shared" ref="G152" si="41">F152-E152</f>
        <v>0</v>
      </c>
      <c r="H152" s="29">
        <f>G152/E152</f>
        <v>0</v>
      </c>
      <c r="I152" s="48"/>
      <c r="J152" s="58"/>
    </row>
    <row r="153" spans="1:10" ht="47.25" x14ac:dyDescent="0.25">
      <c r="A153" s="55"/>
      <c r="B153" s="30" t="s">
        <v>10</v>
      </c>
      <c r="C153" s="55"/>
      <c r="D153" s="29"/>
      <c r="E153" s="29"/>
      <c r="F153" s="29"/>
      <c r="G153" s="29"/>
      <c r="H153" s="29"/>
      <c r="I153" s="49"/>
      <c r="J153" s="49"/>
    </row>
    <row r="154" spans="1:10" ht="47.25" x14ac:dyDescent="0.25">
      <c r="A154" s="55"/>
      <c r="B154" s="30" t="s">
        <v>11</v>
      </c>
      <c r="C154" s="55"/>
      <c r="D154" s="29"/>
      <c r="E154" s="29"/>
      <c r="F154" s="29"/>
      <c r="G154" s="29"/>
      <c r="H154" s="29"/>
      <c r="I154" s="49"/>
      <c r="J154" s="49"/>
    </row>
    <row r="155" spans="1:10" ht="31.5" x14ac:dyDescent="0.25">
      <c r="A155" s="55"/>
      <c r="B155" s="30" t="s">
        <v>12</v>
      </c>
      <c r="C155" s="55"/>
      <c r="D155" s="29">
        <f>D160+D165</f>
        <v>595000</v>
      </c>
      <c r="E155" s="29">
        <f t="shared" ref="E155:F155" si="42">E160+E165</f>
        <v>595000</v>
      </c>
      <c r="F155" s="29">
        <f t="shared" si="42"/>
        <v>595000</v>
      </c>
      <c r="G155" s="29">
        <f t="shared" ref="G155" si="43">F155-E155</f>
        <v>0</v>
      </c>
      <c r="H155" s="29">
        <f>G155/E155</f>
        <v>0</v>
      </c>
      <c r="I155" s="49"/>
      <c r="J155" s="49"/>
    </row>
    <row r="156" spans="1:10" ht="31.5" x14ac:dyDescent="0.25">
      <c r="A156" s="55"/>
      <c r="B156" s="30" t="s">
        <v>13</v>
      </c>
      <c r="C156" s="55"/>
      <c r="D156" s="29"/>
      <c r="E156" s="29"/>
      <c r="F156" s="29"/>
      <c r="G156" s="29"/>
      <c r="H156" s="29"/>
      <c r="I156" s="50"/>
      <c r="J156" s="49"/>
    </row>
    <row r="157" spans="1:10" x14ac:dyDescent="0.25">
      <c r="A157" s="54" t="s">
        <v>59</v>
      </c>
      <c r="B157" s="36" t="s">
        <v>9</v>
      </c>
      <c r="C157" s="54" t="s">
        <v>53</v>
      </c>
      <c r="D157" s="29">
        <f>D160</f>
        <v>350000</v>
      </c>
      <c r="E157" s="29">
        <f>E160</f>
        <v>350000</v>
      </c>
      <c r="F157" s="29">
        <f>F160</f>
        <v>350000</v>
      </c>
      <c r="G157" s="29">
        <f t="shared" ref="G157" si="44">F157-E157</f>
        <v>0</v>
      </c>
      <c r="H157" s="29">
        <f>G157/E157</f>
        <v>0</v>
      </c>
      <c r="I157" s="48"/>
      <c r="J157" s="54" t="s">
        <v>131</v>
      </c>
    </row>
    <row r="158" spans="1:10" ht="47.25" x14ac:dyDescent="0.25">
      <c r="A158" s="55"/>
      <c r="B158" s="36" t="s">
        <v>10</v>
      </c>
      <c r="C158" s="55"/>
      <c r="D158" s="29"/>
      <c r="E158" s="29"/>
      <c r="F158" s="29"/>
      <c r="G158" s="29"/>
      <c r="H158" s="29"/>
      <c r="I158" s="49"/>
      <c r="J158" s="55"/>
    </row>
    <row r="159" spans="1:10" ht="47.25" x14ac:dyDescent="0.25">
      <c r="A159" s="55"/>
      <c r="B159" s="36" t="s">
        <v>11</v>
      </c>
      <c r="C159" s="55"/>
      <c r="D159" s="29"/>
      <c r="E159" s="29"/>
      <c r="F159" s="29"/>
      <c r="G159" s="29"/>
      <c r="H159" s="29"/>
      <c r="I159" s="49"/>
      <c r="J159" s="55"/>
    </row>
    <row r="160" spans="1:10" ht="31.5" x14ac:dyDescent="0.25">
      <c r="A160" s="55"/>
      <c r="B160" s="36" t="s">
        <v>12</v>
      </c>
      <c r="C160" s="55"/>
      <c r="D160" s="29">
        <v>350000</v>
      </c>
      <c r="E160" s="29">
        <v>350000</v>
      </c>
      <c r="F160" s="29">
        <v>350000</v>
      </c>
      <c r="G160" s="29">
        <f t="shared" ref="G160" si="45">F160-E160</f>
        <v>0</v>
      </c>
      <c r="H160" s="29">
        <f>G160/E160</f>
        <v>0</v>
      </c>
      <c r="I160" s="49"/>
      <c r="J160" s="55"/>
    </row>
    <row r="161" spans="1:10" ht="31.5" x14ac:dyDescent="0.25">
      <c r="A161" s="55"/>
      <c r="B161" s="36" t="s">
        <v>13</v>
      </c>
      <c r="C161" s="55"/>
      <c r="D161" s="29"/>
      <c r="E161" s="29"/>
      <c r="F161" s="29"/>
      <c r="G161" s="29"/>
      <c r="H161" s="29"/>
      <c r="I161" s="50"/>
      <c r="J161" s="55"/>
    </row>
    <row r="162" spans="1:10" x14ac:dyDescent="0.25">
      <c r="A162" s="54" t="s">
        <v>74</v>
      </c>
      <c r="B162" s="36" t="s">
        <v>9</v>
      </c>
      <c r="C162" s="54" t="s">
        <v>53</v>
      </c>
      <c r="D162" s="29">
        <f>D165</f>
        <v>245000</v>
      </c>
      <c r="E162" s="29">
        <v>0</v>
      </c>
      <c r="F162" s="29">
        <v>0</v>
      </c>
      <c r="G162" s="29">
        <f t="shared" ref="G162:G165" si="46">F162-E162</f>
        <v>0</v>
      </c>
      <c r="H162" s="29">
        <v>0</v>
      </c>
      <c r="I162" s="48"/>
      <c r="J162" s="54" t="s">
        <v>130</v>
      </c>
    </row>
    <row r="163" spans="1:10" ht="47.25" x14ac:dyDescent="0.25">
      <c r="A163" s="55"/>
      <c r="B163" s="36" t="s">
        <v>10</v>
      </c>
      <c r="C163" s="55"/>
      <c r="D163" s="29"/>
      <c r="E163" s="29"/>
      <c r="F163" s="29"/>
      <c r="G163" s="29"/>
      <c r="H163" s="29"/>
      <c r="I163" s="49"/>
      <c r="J163" s="55"/>
    </row>
    <row r="164" spans="1:10" ht="47.25" x14ac:dyDescent="0.25">
      <c r="A164" s="55"/>
      <c r="B164" s="36" t="s">
        <v>11</v>
      </c>
      <c r="C164" s="55"/>
      <c r="D164" s="29"/>
      <c r="E164" s="29"/>
      <c r="F164" s="29"/>
      <c r="G164" s="29"/>
      <c r="H164" s="29"/>
      <c r="I164" s="49"/>
      <c r="J164" s="55"/>
    </row>
    <row r="165" spans="1:10" ht="31.5" x14ac:dyDescent="0.25">
      <c r="A165" s="55"/>
      <c r="B165" s="36" t="s">
        <v>12</v>
      </c>
      <c r="C165" s="55"/>
      <c r="D165" s="29">
        <v>245000</v>
      </c>
      <c r="E165" s="29">
        <v>245000</v>
      </c>
      <c r="F165" s="29">
        <v>245000</v>
      </c>
      <c r="G165" s="29">
        <f t="shared" si="46"/>
        <v>0</v>
      </c>
      <c r="H165" s="29">
        <v>0</v>
      </c>
      <c r="I165" s="49"/>
      <c r="J165" s="55"/>
    </row>
    <row r="166" spans="1:10" ht="31.5" x14ac:dyDescent="0.25">
      <c r="A166" s="55"/>
      <c r="B166" s="36" t="s">
        <v>13</v>
      </c>
      <c r="C166" s="55"/>
      <c r="D166" s="29"/>
      <c r="E166" s="29"/>
      <c r="F166" s="29"/>
      <c r="G166" s="29"/>
      <c r="H166" s="29"/>
      <c r="I166" s="50"/>
      <c r="J166" s="55"/>
    </row>
    <row r="167" spans="1:10" x14ac:dyDescent="0.25">
      <c r="A167" s="56" t="s">
        <v>14</v>
      </c>
      <c r="B167" s="3" t="s">
        <v>9</v>
      </c>
      <c r="C167" s="3"/>
      <c r="D167" s="5">
        <f>D169+D170</f>
        <v>42654116.670000002</v>
      </c>
      <c r="E167" s="5">
        <f t="shared" ref="E167:F167" si="47">E169+E170</f>
        <v>48781050.93</v>
      </c>
      <c r="F167" s="5">
        <f t="shared" si="47"/>
        <v>48781050.93</v>
      </c>
      <c r="G167" s="5">
        <f t="shared" ref="G167" si="48">F167-E167</f>
        <v>0</v>
      </c>
      <c r="H167" s="5">
        <f>G167/E167</f>
        <v>0</v>
      </c>
      <c r="I167" s="45"/>
      <c r="J167" s="45"/>
    </row>
    <row r="168" spans="1:10" ht="47.25" x14ac:dyDescent="0.25">
      <c r="A168" s="56"/>
      <c r="B168" s="3" t="s">
        <v>10</v>
      </c>
      <c r="C168" s="3"/>
      <c r="D168" s="5"/>
      <c r="E168" s="5"/>
      <c r="F168" s="5"/>
      <c r="G168" s="5"/>
      <c r="H168" s="5"/>
      <c r="I168" s="46"/>
      <c r="J168" s="46"/>
    </row>
    <row r="169" spans="1:10" ht="47.25" x14ac:dyDescent="0.25">
      <c r="A169" s="56"/>
      <c r="B169" s="3" t="s">
        <v>11</v>
      </c>
      <c r="C169" s="3"/>
      <c r="D169" s="5">
        <f t="shared" ref="D169:F170" si="49">D19+D59+D94+D104+D144+D154</f>
        <v>19967100</v>
      </c>
      <c r="E169" s="5">
        <f t="shared" si="49"/>
        <v>19967100</v>
      </c>
      <c r="F169" s="5">
        <f t="shared" si="49"/>
        <v>19967100</v>
      </c>
      <c r="G169" s="5">
        <f t="shared" ref="G169:G170" si="50">F169-E169</f>
        <v>0</v>
      </c>
      <c r="H169" s="5">
        <f>G169/E169</f>
        <v>0</v>
      </c>
      <c r="I169" s="46"/>
      <c r="J169" s="46"/>
    </row>
    <row r="170" spans="1:10" ht="31.5" x14ac:dyDescent="0.25">
      <c r="A170" s="56"/>
      <c r="B170" s="3" t="s">
        <v>12</v>
      </c>
      <c r="C170" s="3"/>
      <c r="D170" s="5">
        <f t="shared" si="49"/>
        <v>22687016.670000002</v>
      </c>
      <c r="E170" s="5">
        <f t="shared" si="49"/>
        <v>28813950.93</v>
      </c>
      <c r="F170" s="5">
        <f t="shared" si="49"/>
        <v>28813950.93</v>
      </c>
      <c r="G170" s="5">
        <f t="shared" si="50"/>
        <v>0</v>
      </c>
      <c r="H170" s="5">
        <f>G170/E170</f>
        <v>0</v>
      </c>
      <c r="I170" s="46"/>
      <c r="J170" s="46"/>
    </row>
    <row r="171" spans="1:10" ht="31.5" x14ac:dyDescent="0.25">
      <c r="A171" s="56"/>
      <c r="B171" s="3" t="s">
        <v>13</v>
      </c>
      <c r="C171" s="3"/>
      <c r="D171" s="5"/>
      <c r="E171" s="5"/>
      <c r="F171" s="5"/>
      <c r="G171" s="5"/>
      <c r="H171" s="5"/>
      <c r="I171" s="47"/>
      <c r="J171" s="47"/>
    </row>
    <row r="172" spans="1:10" x14ac:dyDescent="0.25">
      <c r="A172" s="56" t="s">
        <v>60</v>
      </c>
      <c r="B172" s="3" t="s">
        <v>9</v>
      </c>
      <c r="C172" s="3"/>
      <c r="D172" s="5">
        <f>D174+D175</f>
        <v>40842450</v>
      </c>
      <c r="E172" s="29">
        <f t="shared" ref="E172:F172" si="51">E174+E175</f>
        <v>47031050.93</v>
      </c>
      <c r="F172" s="29">
        <f t="shared" si="51"/>
        <v>47031050.93</v>
      </c>
      <c r="G172" s="5">
        <f t="shared" ref="G172" si="52">F172-E172</f>
        <v>0</v>
      </c>
      <c r="H172" s="5">
        <f>G172/E172</f>
        <v>0</v>
      </c>
      <c r="I172" s="45"/>
      <c r="J172" s="45"/>
    </row>
    <row r="173" spans="1:10" ht="47.25" x14ac:dyDescent="0.25">
      <c r="A173" s="56"/>
      <c r="B173" s="3" t="s">
        <v>10</v>
      </c>
      <c r="C173" s="3"/>
      <c r="D173" s="5"/>
      <c r="E173" s="5"/>
      <c r="F173" s="5"/>
      <c r="G173" s="5"/>
      <c r="H173" s="5"/>
      <c r="I173" s="46"/>
      <c r="J173" s="46"/>
    </row>
    <row r="174" spans="1:10" ht="47.25" x14ac:dyDescent="0.25">
      <c r="A174" s="56"/>
      <c r="B174" s="3" t="s">
        <v>11</v>
      </c>
      <c r="C174" s="26"/>
      <c r="D174" s="5">
        <f>D29+D34++D59+D94+D104+D154</f>
        <v>19967100</v>
      </c>
      <c r="E174" s="29">
        <f t="shared" ref="E174:F174" si="53">E29+E34++E59+E94+E104+E154</f>
        <v>19967100</v>
      </c>
      <c r="F174" s="29">
        <f t="shared" si="53"/>
        <v>19967100</v>
      </c>
      <c r="G174" s="5">
        <f t="shared" ref="G174:G175" si="54">F174-E174</f>
        <v>0</v>
      </c>
      <c r="H174" s="5">
        <f>G174/E174</f>
        <v>0</v>
      </c>
      <c r="I174" s="46"/>
      <c r="J174" s="46"/>
    </row>
    <row r="175" spans="1:10" ht="31.5" x14ac:dyDescent="0.25">
      <c r="A175" s="56"/>
      <c r="B175" s="3" t="s">
        <v>12</v>
      </c>
      <c r="C175" s="3"/>
      <c r="D175" s="5">
        <f>D30+D35++D60+D95+D105+D155</f>
        <v>20875350</v>
      </c>
      <c r="E175" s="29">
        <f t="shared" ref="E175:F175" si="55">E30+E35++E60+E95+E105+E155</f>
        <v>27063950.93</v>
      </c>
      <c r="F175" s="29">
        <f t="shared" si="55"/>
        <v>27063950.93</v>
      </c>
      <c r="G175" s="5">
        <f t="shared" si="54"/>
        <v>0</v>
      </c>
      <c r="H175" s="5">
        <f>G175/E175</f>
        <v>0</v>
      </c>
      <c r="I175" s="46"/>
      <c r="J175" s="46"/>
    </row>
    <row r="176" spans="1:10" ht="31.5" x14ac:dyDescent="0.25">
      <c r="A176" s="56"/>
      <c r="B176" s="3" t="s">
        <v>13</v>
      </c>
      <c r="C176" s="3"/>
      <c r="D176" s="5"/>
      <c r="E176" s="5"/>
      <c r="F176" s="5"/>
      <c r="G176" s="5"/>
      <c r="H176" s="5"/>
      <c r="I176" s="47"/>
      <c r="J176" s="47"/>
    </row>
    <row r="177" spans="1:10" x14ac:dyDescent="0.25">
      <c r="A177" s="56" t="s">
        <v>61</v>
      </c>
      <c r="B177" s="17" t="s">
        <v>9</v>
      </c>
      <c r="C177" s="17"/>
      <c r="D177" s="5">
        <f>D52+D142</f>
        <v>1811666.67</v>
      </c>
      <c r="E177" s="5">
        <f>E52+E142</f>
        <v>1750000</v>
      </c>
      <c r="F177" s="5">
        <f>F52+F142</f>
        <v>1750000</v>
      </c>
      <c r="G177" s="5">
        <f t="shared" ref="G177" si="56">F177-E177</f>
        <v>0</v>
      </c>
      <c r="H177" s="5">
        <f>G177/E177</f>
        <v>0</v>
      </c>
      <c r="I177" s="45"/>
      <c r="J177" s="59"/>
    </row>
    <row r="178" spans="1:10" ht="47.25" x14ac:dyDescent="0.25">
      <c r="A178" s="56"/>
      <c r="B178" s="17" t="s">
        <v>10</v>
      </c>
      <c r="C178" s="10"/>
      <c r="D178" s="5"/>
      <c r="E178" s="5"/>
      <c r="F178" s="5"/>
      <c r="G178" s="10"/>
      <c r="H178" s="10"/>
      <c r="I178" s="46"/>
      <c r="J178" s="46"/>
    </row>
    <row r="179" spans="1:10" ht="47.25" x14ac:dyDescent="0.25">
      <c r="A179" s="56"/>
      <c r="B179" s="17" t="s">
        <v>11</v>
      </c>
      <c r="C179" s="10"/>
      <c r="D179" s="5"/>
      <c r="E179" s="5"/>
      <c r="F179" s="5"/>
      <c r="G179" s="10"/>
      <c r="H179" s="10"/>
      <c r="I179" s="46"/>
      <c r="J179" s="46"/>
    </row>
    <row r="180" spans="1:10" ht="31.5" x14ac:dyDescent="0.25">
      <c r="A180" s="56"/>
      <c r="B180" s="17" t="s">
        <v>12</v>
      </c>
      <c r="C180" s="10"/>
      <c r="D180" s="5">
        <f>D55+D145</f>
        <v>1811666.67</v>
      </c>
      <c r="E180" s="5">
        <f>E55+E145</f>
        <v>1750000</v>
      </c>
      <c r="F180" s="5">
        <f>F55+F145</f>
        <v>1750000</v>
      </c>
      <c r="G180" s="5">
        <f t="shared" ref="G180" si="57">F180-E180</f>
        <v>0</v>
      </c>
      <c r="H180" s="5">
        <f>G180/E180</f>
        <v>0</v>
      </c>
      <c r="I180" s="46"/>
      <c r="J180" s="46"/>
    </row>
    <row r="181" spans="1:10" ht="31.5" x14ac:dyDescent="0.25">
      <c r="A181" s="56"/>
      <c r="B181" s="17" t="s">
        <v>13</v>
      </c>
      <c r="C181" s="10"/>
      <c r="D181" s="5"/>
      <c r="E181" s="5"/>
      <c r="F181" s="10"/>
      <c r="G181" s="10"/>
      <c r="H181" s="10"/>
      <c r="I181" s="47"/>
      <c r="J181" s="46"/>
    </row>
    <row r="184" spans="1:10" x14ac:dyDescent="0.25">
      <c r="A184" s="6"/>
      <c r="B184" s="6"/>
      <c r="C184" s="6"/>
      <c r="D184" s="6"/>
      <c r="E184" s="6"/>
      <c r="F184" s="6"/>
      <c r="G184" s="6"/>
      <c r="H184" s="6"/>
      <c r="I184" s="6"/>
    </row>
    <row r="211" spans="1:2" x14ac:dyDescent="0.25">
      <c r="A211" s="8"/>
      <c r="B211" s="9"/>
    </row>
    <row r="212" spans="1:2" x14ac:dyDescent="0.25">
      <c r="A212" s="8"/>
      <c r="B212" s="9"/>
    </row>
    <row r="213" spans="1:2" x14ac:dyDescent="0.25">
      <c r="A213" s="8"/>
      <c r="B213" s="9"/>
    </row>
    <row r="214" spans="1:2" x14ac:dyDescent="0.25">
      <c r="A214" s="8"/>
      <c r="B214" s="9"/>
    </row>
    <row r="215" spans="1:2" x14ac:dyDescent="0.25">
      <c r="A215" s="8"/>
      <c r="B215" s="9"/>
    </row>
    <row r="216" spans="1:2" x14ac:dyDescent="0.25">
      <c r="A216" s="8"/>
      <c r="B216" s="9"/>
    </row>
    <row r="217" spans="1:2" x14ac:dyDescent="0.25">
      <c r="A217" s="8"/>
      <c r="B217" s="9"/>
    </row>
    <row r="218" spans="1:2" x14ac:dyDescent="0.25">
      <c r="A218" s="8"/>
      <c r="B218" s="9"/>
    </row>
    <row r="219" spans="1:2" x14ac:dyDescent="0.25">
      <c r="A219" s="8"/>
      <c r="B219" s="9"/>
    </row>
    <row r="220" spans="1:2" x14ac:dyDescent="0.25">
      <c r="A220" s="8"/>
      <c r="B220" s="9"/>
    </row>
    <row r="221" spans="1:2" x14ac:dyDescent="0.25">
      <c r="A221" s="8"/>
      <c r="B221" s="9"/>
    </row>
    <row r="222" spans="1:2" x14ac:dyDescent="0.25">
      <c r="A222" s="8"/>
      <c r="B222" s="9"/>
    </row>
    <row r="223" spans="1:2" x14ac:dyDescent="0.25">
      <c r="A223" s="8"/>
      <c r="B223" s="9"/>
    </row>
    <row r="224" spans="1:2" x14ac:dyDescent="0.25">
      <c r="A224" s="8"/>
      <c r="B224" s="9"/>
    </row>
    <row r="225" spans="1:2" x14ac:dyDescent="0.25">
      <c r="A225" s="8"/>
      <c r="B225" s="9"/>
    </row>
    <row r="226" spans="1:2" x14ac:dyDescent="0.25">
      <c r="A226" s="8"/>
      <c r="B226" s="9"/>
    </row>
    <row r="227" spans="1:2" x14ac:dyDescent="0.25">
      <c r="A227" s="8"/>
      <c r="B227" s="9"/>
    </row>
    <row r="228" spans="1:2" x14ac:dyDescent="0.25">
      <c r="A228" s="8"/>
      <c r="B228" s="9"/>
    </row>
    <row r="229" spans="1:2" x14ac:dyDescent="0.25">
      <c r="A229" s="8"/>
      <c r="B229" s="9"/>
    </row>
    <row r="230" spans="1:2" x14ac:dyDescent="0.25">
      <c r="A230" s="8"/>
      <c r="B230" s="9"/>
    </row>
    <row r="231" spans="1:2" x14ac:dyDescent="0.25">
      <c r="A231" s="8"/>
      <c r="B231" s="9"/>
    </row>
  </sheetData>
  <mergeCells count="149">
    <mergeCell ref="C42:C46"/>
    <mergeCell ref="I102:I106"/>
    <mergeCell ref="J102:J106"/>
    <mergeCell ref="I107:I111"/>
    <mergeCell ref="J107:J111"/>
    <mergeCell ref="J92:J96"/>
    <mergeCell ref="I97:I101"/>
    <mergeCell ref="J97:J101"/>
    <mergeCell ref="I47:I51"/>
    <mergeCell ref="J47:J51"/>
    <mergeCell ref="I57:I61"/>
    <mergeCell ref="J57:J61"/>
    <mergeCell ref="I77:I81"/>
    <mergeCell ref="J77:J81"/>
    <mergeCell ref="I62:I66"/>
    <mergeCell ref="J62:J66"/>
    <mergeCell ref="I67:I71"/>
    <mergeCell ref="J67:J71"/>
    <mergeCell ref="I72:I76"/>
    <mergeCell ref="J72:J76"/>
    <mergeCell ref="J52:J56"/>
    <mergeCell ref="I52:I56"/>
    <mergeCell ref="I82:I86"/>
    <mergeCell ref="J82:J86"/>
    <mergeCell ref="I87:I91"/>
    <mergeCell ref="I92:I96"/>
    <mergeCell ref="I22:I26"/>
    <mergeCell ref="J22:J26"/>
    <mergeCell ref="A22:A26"/>
    <mergeCell ref="A27:A31"/>
    <mergeCell ref="A32:A36"/>
    <mergeCell ref="A37:A41"/>
    <mergeCell ref="J87:J91"/>
    <mergeCell ref="I27:I31"/>
    <mergeCell ref="J27:J31"/>
    <mergeCell ref="I32:I36"/>
    <mergeCell ref="J32:J36"/>
    <mergeCell ref="C32:C36"/>
    <mergeCell ref="I37:I41"/>
    <mergeCell ref="I42:I46"/>
    <mergeCell ref="J42:J46"/>
    <mergeCell ref="C27:C31"/>
    <mergeCell ref="J37:J41"/>
    <mergeCell ref="A42:A46"/>
    <mergeCell ref="C22:C26"/>
    <mergeCell ref="C52:C56"/>
    <mergeCell ref="C37:C41"/>
    <mergeCell ref="A102:A106"/>
    <mergeCell ref="C102:C106"/>
    <mergeCell ref="C47:C51"/>
    <mergeCell ref="C57:C61"/>
    <mergeCell ref="C62:C66"/>
    <mergeCell ref="C67:C71"/>
    <mergeCell ref="C72:C76"/>
    <mergeCell ref="C77:C81"/>
    <mergeCell ref="A92:A96"/>
    <mergeCell ref="A47:A51"/>
    <mergeCell ref="A57:A61"/>
    <mergeCell ref="A62:A66"/>
    <mergeCell ref="A67:A71"/>
    <mergeCell ref="A52:A56"/>
    <mergeCell ref="A72:A76"/>
    <mergeCell ref="C92:C96"/>
    <mergeCell ref="C97:C101"/>
    <mergeCell ref="A77:A81"/>
    <mergeCell ref="A82:A86"/>
    <mergeCell ref="A87:A91"/>
    <mergeCell ref="A97:A101"/>
    <mergeCell ref="C82:C86"/>
    <mergeCell ref="C87:C91"/>
    <mergeCell ref="A1:J1"/>
    <mergeCell ref="A3:J3"/>
    <mergeCell ref="A12:A16"/>
    <mergeCell ref="A17:A21"/>
    <mergeCell ref="C4:C6"/>
    <mergeCell ref="D4:H4"/>
    <mergeCell ref="I4:I6"/>
    <mergeCell ref="J4:J6"/>
    <mergeCell ref="D5:D6"/>
    <mergeCell ref="E5:E6"/>
    <mergeCell ref="F5:F6"/>
    <mergeCell ref="G5:H5"/>
    <mergeCell ref="A7:A11"/>
    <mergeCell ref="C7:C11"/>
    <mergeCell ref="C12:C16"/>
    <mergeCell ref="C17:C21"/>
    <mergeCell ref="A4:A6"/>
    <mergeCell ref="B4:B6"/>
    <mergeCell ref="J7:J11"/>
    <mergeCell ref="I7:I11"/>
    <mergeCell ref="I12:I16"/>
    <mergeCell ref="J12:J16"/>
    <mergeCell ref="I17:I21"/>
    <mergeCell ref="J17:J21"/>
    <mergeCell ref="A132:A136"/>
    <mergeCell ref="A137:A141"/>
    <mergeCell ref="C132:C136"/>
    <mergeCell ref="C137:C141"/>
    <mergeCell ref="C142:C146"/>
    <mergeCell ref="C107:C111"/>
    <mergeCell ref="A107:A111"/>
    <mergeCell ref="A142:A146"/>
    <mergeCell ref="C112:C116"/>
    <mergeCell ref="A112:A116"/>
    <mergeCell ref="A117:A121"/>
    <mergeCell ref="A122:A126"/>
    <mergeCell ref="A127:A131"/>
    <mergeCell ref="A177:A181"/>
    <mergeCell ref="J147:J151"/>
    <mergeCell ref="J152:J156"/>
    <mergeCell ref="J177:J181"/>
    <mergeCell ref="I177:I181"/>
    <mergeCell ref="A147:A151"/>
    <mergeCell ref="C147:C151"/>
    <mergeCell ref="A152:A156"/>
    <mergeCell ref="C152:C156"/>
    <mergeCell ref="A172:A176"/>
    <mergeCell ref="A157:A161"/>
    <mergeCell ref="A162:A166"/>
    <mergeCell ref="A167:A171"/>
    <mergeCell ref="C157:C161"/>
    <mergeCell ref="C162:C166"/>
    <mergeCell ref="I132:I136"/>
    <mergeCell ref="J132:J136"/>
    <mergeCell ref="I172:I176"/>
    <mergeCell ref="J172:J176"/>
    <mergeCell ref="I137:I141"/>
    <mergeCell ref="J137:J141"/>
    <mergeCell ref="I142:I146"/>
    <mergeCell ref="J142:J146"/>
    <mergeCell ref="I167:I171"/>
    <mergeCell ref="J167:J171"/>
    <mergeCell ref="J157:J161"/>
    <mergeCell ref="I162:I166"/>
    <mergeCell ref="I157:I161"/>
    <mergeCell ref="I152:I156"/>
    <mergeCell ref="I147:I151"/>
    <mergeCell ref="J162:J166"/>
    <mergeCell ref="I112:I116"/>
    <mergeCell ref="J112:J116"/>
    <mergeCell ref="I117:I121"/>
    <mergeCell ref="J117:J121"/>
    <mergeCell ref="C117:C121"/>
    <mergeCell ref="C122:C126"/>
    <mergeCell ref="C127:C131"/>
    <mergeCell ref="I122:I126"/>
    <mergeCell ref="J122:J126"/>
    <mergeCell ref="I127:I131"/>
    <mergeCell ref="J127:J131"/>
  </mergeCells>
  <pageMargins left="0.7" right="0.7" top="0.75" bottom="0.75" header="0.3" footer="0.3"/>
  <pageSetup paperSize="9"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zoomScale="70" zoomScaleNormal="70" workbookViewId="0">
      <selection activeCell="M7" sqref="M7"/>
    </sheetView>
  </sheetViews>
  <sheetFormatPr defaultRowHeight="15.75" x14ac:dyDescent="0.25"/>
  <cols>
    <col min="1" max="1" width="9.140625" style="23"/>
    <col min="2" max="2" width="23.42578125" style="23" customWidth="1"/>
    <col min="3" max="3" width="24.7109375" style="23" customWidth="1"/>
    <col min="4" max="4" width="16.85546875" style="23" customWidth="1"/>
    <col min="5" max="5" width="15.7109375" style="23" customWidth="1"/>
    <col min="6" max="6" width="16.28515625" style="23" customWidth="1"/>
    <col min="7" max="7" width="14.5703125" style="23" customWidth="1"/>
    <col min="8" max="8" width="13.28515625" style="23" customWidth="1"/>
    <col min="9" max="9" width="46" style="23" customWidth="1"/>
    <col min="10" max="16384" width="9.140625" style="23"/>
  </cols>
  <sheetData>
    <row r="1" spans="1:10" s="1" customFormat="1" x14ac:dyDescent="0.25">
      <c r="A1" s="63" t="s">
        <v>115</v>
      </c>
      <c r="B1" s="63"/>
      <c r="C1" s="63"/>
      <c r="D1" s="63"/>
      <c r="E1" s="63"/>
      <c r="F1" s="63"/>
      <c r="G1" s="63"/>
      <c r="H1" s="63"/>
      <c r="I1" s="63"/>
      <c r="J1" s="63"/>
    </row>
    <row r="2" spans="1:10" s="1" customFormat="1" x14ac:dyDescent="0.25">
      <c r="A2" s="65" t="s">
        <v>23</v>
      </c>
      <c r="B2" s="65" t="s">
        <v>15</v>
      </c>
      <c r="C2" s="65" t="s">
        <v>16</v>
      </c>
      <c r="D2" s="65" t="s">
        <v>17</v>
      </c>
      <c r="E2" s="65" t="s">
        <v>18</v>
      </c>
      <c r="F2" s="65"/>
      <c r="G2" s="65"/>
      <c r="H2" s="65"/>
      <c r="I2" s="65" t="s">
        <v>68</v>
      </c>
    </row>
    <row r="3" spans="1:10" s="1" customFormat="1" x14ac:dyDescent="0.25">
      <c r="A3" s="68"/>
      <c r="B3" s="65"/>
      <c r="C3" s="65"/>
      <c r="D3" s="65"/>
      <c r="E3" s="69" t="s">
        <v>81</v>
      </c>
      <c r="F3" s="69" t="s">
        <v>82</v>
      </c>
      <c r="G3" s="65" t="s">
        <v>6</v>
      </c>
      <c r="H3" s="65"/>
      <c r="I3" s="65"/>
    </row>
    <row r="4" spans="1:10" s="1" customFormat="1" ht="30" customHeight="1" x14ac:dyDescent="0.25">
      <c r="A4" s="68"/>
      <c r="B4" s="65"/>
      <c r="C4" s="65"/>
      <c r="D4" s="65"/>
      <c r="E4" s="70"/>
      <c r="F4" s="70"/>
      <c r="G4" s="20" t="s">
        <v>19</v>
      </c>
      <c r="H4" s="20" t="s">
        <v>8</v>
      </c>
      <c r="I4" s="65"/>
    </row>
    <row r="5" spans="1:10" s="1" customFormat="1" ht="157.5" x14ac:dyDescent="0.25">
      <c r="A5" s="20">
        <v>1</v>
      </c>
      <c r="B5" s="16" t="s">
        <v>26</v>
      </c>
      <c r="C5" s="19" t="s">
        <v>53</v>
      </c>
      <c r="D5" s="19" t="s">
        <v>28</v>
      </c>
      <c r="E5" s="29">
        <v>2149.33</v>
      </c>
      <c r="F5" s="29">
        <v>2374.56</v>
      </c>
      <c r="G5" s="29">
        <f>F5-E5</f>
        <v>225.23000000000002</v>
      </c>
      <c r="H5" s="29">
        <f>G5/E5*100</f>
        <v>10.47907952710845</v>
      </c>
      <c r="I5" s="31" t="s">
        <v>140</v>
      </c>
    </row>
    <row r="6" spans="1:10" ht="94.5" x14ac:dyDescent="0.25">
      <c r="A6" s="32">
        <v>2</v>
      </c>
      <c r="B6" s="16" t="s">
        <v>27</v>
      </c>
      <c r="C6" s="31" t="s">
        <v>53</v>
      </c>
      <c r="D6" s="31" t="s">
        <v>28</v>
      </c>
      <c r="E6" s="29">
        <v>269352.37</v>
      </c>
      <c r="F6" s="29">
        <v>270454.52469745436</v>
      </c>
      <c r="G6" s="29">
        <f>F6-E6</f>
        <v>1102.1546974543598</v>
      </c>
      <c r="H6" s="29">
        <f>G6/E6*100</f>
        <v>0.40918693139932644</v>
      </c>
      <c r="I6" s="22"/>
    </row>
    <row r="7" spans="1:10" ht="114.75" customHeight="1" x14ac:dyDescent="0.25">
      <c r="A7" s="35">
        <v>3</v>
      </c>
      <c r="B7" s="16" t="s">
        <v>116</v>
      </c>
      <c r="C7" s="34" t="s">
        <v>53</v>
      </c>
      <c r="D7" s="34" t="s">
        <v>28</v>
      </c>
      <c r="E7" s="29">
        <v>63.7</v>
      </c>
      <c r="F7" s="29">
        <v>84.9</v>
      </c>
      <c r="G7" s="29">
        <f>F7-E7</f>
        <v>21.200000000000003</v>
      </c>
      <c r="H7" s="29">
        <f>G7/E7*100</f>
        <v>33.281004709576138</v>
      </c>
      <c r="I7" s="41" t="s">
        <v>79</v>
      </c>
    </row>
  </sheetData>
  <mergeCells count="10">
    <mergeCell ref="A2:A4"/>
    <mergeCell ref="G3:H3"/>
    <mergeCell ref="A1:J1"/>
    <mergeCell ref="B2:B4"/>
    <mergeCell ref="C2:C4"/>
    <mergeCell ref="D2:D4"/>
    <mergeCell ref="E2:H2"/>
    <mergeCell ref="I2:I4"/>
    <mergeCell ref="E3:E4"/>
    <mergeCell ref="F3: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opLeftCell="A30" zoomScale="70" zoomScaleNormal="70" workbookViewId="0">
      <selection activeCell="N32" sqref="N32"/>
    </sheetView>
  </sheetViews>
  <sheetFormatPr defaultRowHeight="15.75" x14ac:dyDescent="0.25"/>
  <cols>
    <col min="1" max="1" width="30.28515625" style="23" customWidth="1"/>
    <col min="2" max="2" width="18.85546875" style="23" customWidth="1"/>
    <col min="3" max="3" width="19.5703125" style="23" customWidth="1"/>
    <col min="4" max="4" width="16.28515625" style="33" customWidth="1"/>
    <col min="5" max="5" width="12.140625" style="23" customWidth="1"/>
    <col min="6" max="6" width="9.28515625" style="23" bestFit="1" customWidth="1"/>
    <col min="7" max="7" width="10.85546875" style="23" bestFit="1" customWidth="1"/>
    <col min="8" max="8" width="46" style="23" customWidth="1"/>
    <col min="9" max="16384" width="9.140625" style="23"/>
  </cols>
  <sheetData>
    <row r="1" spans="1:8" s="1" customFormat="1" x14ac:dyDescent="0.25">
      <c r="A1" s="71" t="s">
        <v>80</v>
      </c>
      <c r="B1" s="71"/>
      <c r="C1" s="71"/>
      <c r="D1" s="71"/>
      <c r="E1" s="71"/>
      <c r="F1" s="71"/>
      <c r="G1" s="71"/>
      <c r="H1" s="71"/>
    </row>
    <row r="2" spans="1:8" s="1" customFormat="1" x14ac:dyDescent="0.25">
      <c r="A2" s="65" t="s">
        <v>20</v>
      </c>
      <c r="B2" s="65" t="s">
        <v>2</v>
      </c>
      <c r="C2" s="65" t="s">
        <v>17</v>
      </c>
      <c r="D2" s="65" t="s">
        <v>18</v>
      </c>
      <c r="E2" s="65"/>
      <c r="F2" s="65"/>
      <c r="G2" s="65"/>
      <c r="H2" s="69" t="s">
        <v>68</v>
      </c>
    </row>
    <row r="3" spans="1:8" s="1" customFormat="1" ht="23.25" customHeight="1" x14ac:dyDescent="0.25">
      <c r="A3" s="65"/>
      <c r="B3" s="65"/>
      <c r="C3" s="65"/>
      <c r="D3" s="72" t="s">
        <v>81</v>
      </c>
      <c r="E3" s="65" t="s">
        <v>82</v>
      </c>
      <c r="F3" s="65" t="s">
        <v>6</v>
      </c>
      <c r="G3" s="65"/>
      <c r="H3" s="73"/>
    </row>
    <row r="4" spans="1:8" s="1" customFormat="1" ht="30.75" customHeight="1" x14ac:dyDescent="0.25">
      <c r="A4" s="65"/>
      <c r="B4" s="65"/>
      <c r="C4" s="65"/>
      <c r="D4" s="72"/>
      <c r="E4" s="65"/>
      <c r="F4" s="20" t="s">
        <v>19</v>
      </c>
      <c r="G4" s="20" t="s">
        <v>8</v>
      </c>
      <c r="H4" s="74"/>
    </row>
    <row r="5" spans="1:8" s="1" customFormat="1" ht="33" customHeight="1" x14ac:dyDescent="0.25">
      <c r="A5" s="56" t="s">
        <v>21</v>
      </c>
      <c r="B5" s="56"/>
      <c r="C5" s="56"/>
      <c r="D5" s="56"/>
      <c r="E5" s="56"/>
      <c r="F5" s="56"/>
      <c r="G5" s="56"/>
      <c r="H5" s="56"/>
    </row>
    <row r="6" spans="1:8" s="1" customFormat="1" ht="94.5" x14ac:dyDescent="0.25">
      <c r="A6" s="19" t="s">
        <v>45</v>
      </c>
      <c r="B6" s="19" t="s">
        <v>65</v>
      </c>
      <c r="C6" s="19" t="s">
        <v>28</v>
      </c>
      <c r="D6" s="11">
        <v>63.7</v>
      </c>
      <c r="E6" s="11">
        <v>84.9</v>
      </c>
      <c r="F6" s="15">
        <f>E6-D6</f>
        <v>21.200000000000003</v>
      </c>
      <c r="G6" s="12">
        <f>F6/D6*100</f>
        <v>33.281004709576138</v>
      </c>
      <c r="H6" s="19" t="s">
        <v>79</v>
      </c>
    </row>
    <row r="7" spans="1:8" s="1" customFormat="1" x14ac:dyDescent="0.25">
      <c r="A7" s="56" t="s">
        <v>22</v>
      </c>
      <c r="B7" s="56"/>
      <c r="C7" s="56"/>
      <c r="D7" s="56"/>
      <c r="E7" s="56"/>
      <c r="F7" s="56"/>
      <c r="G7" s="56"/>
      <c r="H7" s="56"/>
    </row>
    <row r="8" spans="1:8" s="1" customFormat="1" ht="255" customHeight="1" x14ac:dyDescent="0.25">
      <c r="A8" s="21" t="s">
        <v>29</v>
      </c>
      <c r="B8" s="19" t="s">
        <v>65</v>
      </c>
      <c r="C8" s="19" t="s">
        <v>28</v>
      </c>
      <c r="D8" s="11">
        <v>495</v>
      </c>
      <c r="E8" s="11">
        <v>463</v>
      </c>
      <c r="F8" s="15">
        <f>E8-D8</f>
        <v>-32</v>
      </c>
      <c r="G8" s="12">
        <f>F8/D8*100</f>
        <v>-6.4646464646464645</v>
      </c>
      <c r="H8" s="43" t="s">
        <v>151</v>
      </c>
    </row>
    <row r="9" spans="1:8" s="1" customFormat="1" ht="96.75" customHeight="1" x14ac:dyDescent="0.25">
      <c r="A9" s="13" t="s">
        <v>30</v>
      </c>
      <c r="B9" s="19" t="s">
        <v>65</v>
      </c>
      <c r="C9" s="19" t="s">
        <v>28</v>
      </c>
      <c r="D9" s="14">
        <v>36.5</v>
      </c>
      <c r="E9" s="14">
        <v>36.700000000000003</v>
      </c>
      <c r="F9" s="15">
        <f>E9-D9</f>
        <v>0.20000000000000284</v>
      </c>
      <c r="G9" s="12">
        <f>F9/D9*100</f>
        <v>0.54794520547945991</v>
      </c>
      <c r="H9" s="19"/>
    </row>
    <row r="10" spans="1:8" s="1" customFormat="1" ht="99.75" customHeight="1" x14ac:dyDescent="0.25">
      <c r="A10" s="13" t="s">
        <v>31</v>
      </c>
      <c r="B10" s="19" t="s">
        <v>65</v>
      </c>
      <c r="C10" s="19"/>
      <c r="D10" s="15">
        <v>1</v>
      </c>
      <c r="E10" s="15">
        <v>1</v>
      </c>
      <c r="F10" s="15">
        <f>E10-D10</f>
        <v>0</v>
      </c>
      <c r="G10" s="12">
        <f>F10/D10*100</f>
        <v>0</v>
      </c>
      <c r="H10" s="19" t="s">
        <v>49</v>
      </c>
    </row>
    <row r="11" spans="1:8" s="1" customFormat="1" ht="173.25" customHeight="1" x14ac:dyDescent="0.25">
      <c r="A11" s="13" t="s">
        <v>62</v>
      </c>
      <c r="B11" s="19" t="s">
        <v>65</v>
      </c>
      <c r="C11" s="19"/>
      <c r="D11" s="15">
        <v>108</v>
      </c>
      <c r="E11" s="15">
        <v>299</v>
      </c>
      <c r="F11" s="15">
        <f>E11-D11</f>
        <v>191</v>
      </c>
      <c r="G11" s="12">
        <f>F11/D11*100</f>
        <v>176.85185185185185</v>
      </c>
      <c r="H11" s="19" t="s">
        <v>76</v>
      </c>
    </row>
    <row r="12" spans="1:8" s="1" customFormat="1" ht="178.5" customHeight="1" x14ac:dyDescent="0.25">
      <c r="A12" s="13" t="s">
        <v>32</v>
      </c>
      <c r="B12" s="19" t="s">
        <v>65</v>
      </c>
      <c r="C12" s="19"/>
      <c r="D12" s="15">
        <v>100</v>
      </c>
      <c r="E12" s="15">
        <v>100</v>
      </c>
      <c r="F12" s="15">
        <f>E12-D12</f>
        <v>0</v>
      </c>
      <c r="G12" s="12">
        <f>F12/D12*100</f>
        <v>0</v>
      </c>
      <c r="H12" s="19"/>
    </row>
    <row r="13" spans="1:8" s="1" customFormat="1" ht="94.5" x14ac:dyDescent="0.25">
      <c r="A13" s="13" t="s">
        <v>33</v>
      </c>
      <c r="B13" s="19" t="s">
        <v>65</v>
      </c>
      <c r="C13" s="19"/>
      <c r="D13" s="15" t="s">
        <v>34</v>
      </c>
      <c r="E13" s="15" t="s">
        <v>34</v>
      </c>
      <c r="F13" s="15"/>
      <c r="G13" s="7"/>
      <c r="H13" s="19"/>
    </row>
    <row r="14" spans="1:8" s="1" customFormat="1" ht="94.5" x14ac:dyDescent="0.25">
      <c r="A14" s="13" t="s">
        <v>35</v>
      </c>
      <c r="B14" s="19" t="s">
        <v>65</v>
      </c>
      <c r="C14" s="19"/>
      <c r="D14" s="15">
        <v>1</v>
      </c>
      <c r="E14" s="15">
        <v>1</v>
      </c>
      <c r="F14" s="15">
        <f>E14-D14</f>
        <v>0</v>
      </c>
      <c r="G14" s="12">
        <f>F14/D14*100</f>
        <v>0</v>
      </c>
      <c r="H14" s="19"/>
    </row>
    <row r="15" spans="1:8" s="1" customFormat="1" ht="30.75" customHeight="1" x14ac:dyDescent="0.25">
      <c r="A15" s="56" t="s">
        <v>50</v>
      </c>
      <c r="B15" s="56"/>
      <c r="C15" s="56"/>
      <c r="D15" s="56"/>
      <c r="E15" s="56"/>
      <c r="F15" s="56"/>
      <c r="G15" s="56"/>
      <c r="H15" s="56"/>
    </row>
    <row r="16" spans="1:8" s="1" customFormat="1" ht="94.5" x14ac:dyDescent="0.25">
      <c r="A16" s="13" t="s">
        <v>63</v>
      </c>
      <c r="B16" s="19" t="s">
        <v>65</v>
      </c>
      <c r="C16" s="19"/>
      <c r="D16" s="18">
        <v>63.7</v>
      </c>
      <c r="E16" s="18">
        <v>84.9</v>
      </c>
      <c r="F16" s="15">
        <f>E16-D16</f>
        <v>21.200000000000003</v>
      </c>
      <c r="G16" s="12">
        <f>F16/D16*100</f>
        <v>33.281004709576138</v>
      </c>
      <c r="H16" s="31" t="s">
        <v>79</v>
      </c>
    </row>
    <row r="17" spans="1:8" s="1" customFormat="1" ht="141.75" x14ac:dyDescent="0.25">
      <c r="A17" s="13" t="s">
        <v>117</v>
      </c>
      <c r="B17" s="34" t="s">
        <v>65</v>
      </c>
      <c r="C17" s="34"/>
      <c r="D17" s="15">
        <v>23</v>
      </c>
      <c r="E17" s="15">
        <v>95</v>
      </c>
      <c r="F17" s="15">
        <f>E17-D17</f>
        <v>72</v>
      </c>
      <c r="G17" s="12">
        <f>F17/D17*100</f>
        <v>313.04347826086956</v>
      </c>
      <c r="H17" s="41" t="s">
        <v>137</v>
      </c>
    </row>
    <row r="18" spans="1:8" s="1" customFormat="1" ht="139.5" customHeight="1" x14ac:dyDescent="0.25">
      <c r="A18" s="13" t="s">
        <v>118</v>
      </c>
      <c r="B18" s="34" t="s">
        <v>65</v>
      </c>
      <c r="C18" s="34"/>
      <c r="D18" s="15">
        <v>6</v>
      </c>
      <c r="E18" s="15">
        <v>10</v>
      </c>
      <c r="F18" s="15">
        <f>E18-D18</f>
        <v>4</v>
      </c>
      <c r="G18" s="12">
        <f>F18/D18*100</f>
        <v>66.666666666666657</v>
      </c>
      <c r="H18" s="41" t="s">
        <v>137</v>
      </c>
    </row>
    <row r="19" spans="1:8" s="1" customFormat="1" ht="329.25" customHeight="1" x14ac:dyDescent="0.25">
      <c r="A19" s="13" t="s">
        <v>71</v>
      </c>
      <c r="B19" s="31" t="s">
        <v>66</v>
      </c>
      <c r="C19" s="27"/>
      <c r="D19" s="18">
        <v>74</v>
      </c>
      <c r="E19" s="18">
        <v>80</v>
      </c>
      <c r="F19" s="15">
        <f>E19-D19</f>
        <v>6</v>
      </c>
      <c r="G19" s="12">
        <f t="shared" ref="G19:G20" si="0">F19/D19*100</f>
        <v>8.1081081081081088</v>
      </c>
      <c r="H19" s="38" t="s">
        <v>135</v>
      </c>
    </row>
    <row r="20" spans="1:8" s="1" customFormat="1" ht="206.25" customHeight="1" x14ac:dyDescent="0.25">
      <c r="A20" s="13" t="s">
        <v>72</v>
      </c>
      <c r="B20" s="31" t="s">
        <v>66</v>
      </c>
      <c r="C20" s="27"/>
      <c r="D20" s="18">
        <v>13</v>
      </c>
      <c r="E20" s="18">
        <v>10</v>
      </c>
      <c r="F20" s="15">
        <f>E20-D20</f>
        <v>-3</v>
      </c>
      <c r="G20" s="12">
        <f t="shared" si="0"/>
        <v>-23.076923076923077</v>
      </c>
      <c r="H20" s="40" t="s">
        <v>136</v>
      </c>
    </row>
    <row r="21" spans="1:8" s="1" customFormat="1" x14ac:dyDescent="0.25">
      <c r="A21" s="56" t="s">
        <v>51</v>
      </c>
      <c r="B21" s="56"/>
      <c r="C21" s="56"/>
      <c r="D21" s="56"/>
      <c r="E21" s="56"/>
      <c r="F21" s="56"/>
      <c r="G21" s="56"/>
      <c r="H21" s="56"/>
    </row>
    <row r="22" spans="1:8" s="1" customFormat="1" ht="409.5" x14ac:dyDescent="0.25">
      <c r="A22" s="13" t="s">
        <v>119</v>
      </c>
      <c r="B22" s="19" t="s">
        <v>65</v>
      </c>
      <c r="C22" s="19"/>
      <c r="D22" s="29">
        <v>269352.37</v>
      </c>
      <c r="E22" s="29">
        <v>270454.52469745436</v>
      </c>
      <c r="F22" s="15">
        <f>E22-D22</f>
        <v>1102.1546974543598</v>
      </c>
      <c r="G22" s="12">
        <f>F22/D22*100</f>
        <v>0.40918693139932644</v>
      </c>
      <c r="H22" s="43" t="s">
        <v>152</v>
      </c>
    </row>
    <row r="23" spans="1:8" s="1" customFormat="1" x14ac:dyDescent="0.25">
      <c r="A23" s="56" t="s">
        <v>52</v>
      </c>
      <c r="B23" s="56"/>
      <c r="C23" s="56"/>
      <c r="D23" s="56"/>
      <c r="E23" s="56"/>
      <c r="F23" s="56"/>
      <c r="G23" s="56"/>
      <c r="H23" s="56"/>
    </row>
    <row r="24" spans="1:8" s="1" customFormat="1" ht="94.5" x14ac:dyDescent="0.25">
      <c r="A24" s="13" t="s">
        <v>36</v>
      </c>
      <c r="B24" s="19" t="s">
        <v>65</v>
      </c>
      <c r="C24" s="19"/>
      <c r="D24" s="15">
        <f>6193+57</f>
        <v>6250</v>
      </c>
      <c r="E24" s="15">
        <v>6085</v>
      </c>
      <c r="F24" s="15">
        <f>E24-D24</f>
        <v>-165</v>
      </c>
      <c r="G24" s="12">
        <f>F24/D24*100</f>
        <v>-2.64</v>
      </c>
      <c r="H24" s="19"/>
    </row>
    <row r="25" spans="1:8" s="1" customFormat="1" ht="207.75" customHeight="1" x14ac:dyDescent="0.25">
      <c r="A25" s="13" t="s">
        <v>37</v>
      </c>
      <c r="B25" s="19" t="s">
        <v>65</v>
      </c>
      <c r="C25" s="19"/>
      <c r="D25" s="15">
        <v>11979</v>
      </c>
      <c r="E25" s="15">
        <v>13355</v>
      </c>
      <c r="F25" s="15">
        <f>E25-D25</f>
        <v>1376</v>
      </c>
      <c r="G25" s="12">
        <f>F25/D25*100</f>
        <v>11.4867685115619</v>
      </c>
      <c r="H25" s="41" t="s">
        <v>138</v>
      </c>
    </row>
    <row r="26" spans="1:8" s="1" customFormat="1" ht="99" customHeight="1" x14ac:dyDescent="0.25">
      <c r="A26" s="13" t="s">
        <v>38</v>
      </c>
      <c r="B26" s="19" t="s">
        <v>65</v>
      </c>
      <c r="C26" s="10"/>
      <c r="D26" s="15">
        <f>D28+D29+D30+D31</f>
        <v>1798</v>
      </c>
      <c r="E26" s="15">
        <f>E28+E29+E30+E31</f>
        <v>1926</v>
      </c>
      <c r="F26" s="15">
        <f>E26-D26</f>
        <v>128</v>
      </c>
      <c r="G26" s="12">
        <f>F26/D26*100</f>
        <v>7.1190211345939929</v>
      </c>
      <c r="H26" s="31" t="s">
        <v>77</v>
      </c>
    </row>
    <row r="27" spans="1:8" s="1" customFormat="1" ht="23.25" customHeight="1" x14ac:dyDescent="0.25">
      <c r="A27" s="13" t="s">
        <v>39</v>
      </c>
      <c r="B27" s="15"/>
      <c r="C27" s="10"/>
      <c r="D27" s="15"/>
      <c r="E27" s="10"/>
      <c r="F27" s="15"/>
      <c r="G27" s="12"/>
      <c r="H27" s="19"/>
    </row>
    <row r="28" spans="1:8" s="1" customFormat="1" ht="183" customHeight="1" x14ac:dyDescent="0.25">
      <c r="A28" s="13" t="s">
        <v>40</v>
      </c>
      <c r="B28" s="19" t="s">
        <v>65</v>
      </c>
      <c r="C28" s="10"/>
      <c r="D28" s="15">
        <v>60</v>
      </c>
      <c r="E28" s="15">
        <v>184</v>
      </c>
      <c r="F28" s="15">
        <f t="shared" ref="F28:F33" si="1">E28-D28</f>
        <v>124</v>
      </c>
      <c r="G28" s="12">
        <f t="shared" ref="G28:G34" si="2">F28/D28*100</f>
        <v>206.66666666666669</v>
      </c>
      <c r="H28" s="28" t="s">
        <v>78</v>
      </c>
    </row>
    <row r="29" spans="1:8" s="1" customFormat="1" ht="152.25" customHeight="1" x14ac:dyDescent="0.25">
      <c r="A29" s="13" t="s">
        <v>41</v>
      </c>
      <c r="B29" s="19" t="s">
        <v>65</v>
      </c>
      <c r="C29" s="10"/>
      <c r="D29" s="15">
        <v>1674</v>
      </c>
      <c r="E29" s="15">
        <v>1683</v>
      </c>
      <c r="F29" s="15">
        <f t="shared" si="1"/>
        <v>9</v>
      </c>
      <c r="G29" s="12">
        <f t="shared" si="2"/>
        <v>0.53763440860215062</v>
      </c>
      <c r="H29" s="19" t="s">
        <v>47</v>
      </c>
    </row>
    <row r="30" spans="1:8" s="1" customFormat="1" ht="94.5" x14ac:dyDescent="0.25">
      <c r="A30" s="13" t="s">
        <v>42</v>
      </c>
      <c r="B30" s="19" t="s">
        <v>65</v>
      </c>
      <c r="C30" s="10"/>
      <c r="D30" s="15">
        <v>25</v>
      </c>
      <c r="E30" s="15">
        <v>25</v>
      </c>
      <c r="F30" s="15">
        <f t="shared" si="1"/>
        <v>0</v>
      </c>
      <c r="G30" s="12">
        <f t="shared" si="2"/>
        <v>0</v>
      </c>
      <c r="H30" s="19"/>
    </row>
    <row r="31" spans="1:8" s="1" customFormat="1" ht="261.75" customHeight="1" x14ac:dyDescent="0.25">
      <c r="A31" s="13" t="s">
        <v>43</v>
      </c>
      <c r="B31" s="40" t="s">
        <v>139</v>
      </c>
      <c r="C31" s="42"/>
      <c r="D31" s="15">
        <v>39</v>
      </c>
      <c r="E31" s="15">
        <v>34</v>
      </c>
      <c r="F31" s="15">
        <f t="shared" si="1"/>
        <v>-5</v>
      </c>
      <c r="G31" s="12">
        <f t="shared" si="2"/>
        <v>-12.820512820512819</v>
      </c>
      <c r="H31" s="44" t="s">
        <v>155</v>
      </c>
    </row>
    <row r="32" spans="1:8" s="1" customFormat="1" ht="255" customHeight="1" x14ac:dyDescent="0.25">
      <c r="A32" s="13" t="s">
        <v>120</v>
      </c>
      <c r="B32" s="34" t="s">
        <v>121</v>
      </c>
      <c r="C32" s="10"/>
      <c r="D32" s="15">
        <v>11</v>
      </c>
      <c r="E32" s="15">
        <v>0</v>
      </c>
      <c r="F32" s="15">
        <f t="shared" si="1"/>
        <v>-11</v>
      </c>
      <c r="G32" s="12">
        <f t="shared" si="2"/>
        <v>-100</v>
      </c>
      <c r="H32" s="44" t="s">
        <v>154</v>
      </c>
    </row>
    <row r="33" spans="1:8" s="1" customFormat="1" ht="110.25" x14ac:dyDescent="0.25">
      <c r="A33" s="13" t="s">
        <v>44</v>
      </c>
      <c r="B33" s="19" t="s">
        <v>65</v>
      </c>
      <c r="C33" s="10"/>
      <c r="D33" s="15">
        <v>2</v>
      </c>
      <c r="E33" s="15">
        <v>2</v>
      </c>
      <c r="F33" s="15">
        <f t="shared" si="1"/>
        <v>0</v>
      </c>
      <c r="G33" s="12">
        <f t="shared" si="2"/>
        <v>0</v>
      </c>
      <c r="H33" s="19"/>
    </row>
    <row r="34" spans="1:8" s="1" customFormat="1" ht="111" customHeight="1" x14ac:dyDescent="0.25">
      <c r="A34" s="13" t="s">
        <v>122</v>
      </c>
      <c r="B34" s="19" t="s">
        <v>65</v>
      </c>
      <c r="C34" s="10"/>
      <c r="D34" s="15">
        <v>50</v>
      </c>
      <c r="E34" s="15">
        <v>95</v>
      </c>
      <c r="F34" s="15">
        <f>E34-D34</f>
        <v>45</v>
      </c>
      <c r="G34" s="12">
        <f t="shared" si="2"/>
        <v>90</v>
      </c>
      <c r="H34" s="19" t="s">
        <v>46</v>
      </c>
    </row>
    <row r="35" spans="1:8" ht="132.75" customHeight="1" x14ac:dyDescent="0.25">
      <c r="A35" s="13" t="s">
        <v>123</v>
      </c>
      <c r="B35" s="27" t="s">
        <v>134</v>
      </c>
      <c r="C35" s="22"/>
      <c r="D35" s="15" t="s">
        <v>34</v>
      </c>
      <c r="E35" s="15" t="s">
        <v>34</v>
      </c>
      <c r="F35" s="22"/>
      <c r="G35" s="22"/>
      <c r="H35" s="24"/>
    </row>
    <row r="36" spans="1:8" ht="114" customHeight="1" x14ac:dyDescent="0.25">
      <c r="A36" s="13" t="s">
        <v>124</v>
      </c>
      <c r="B36" s="39" t="s">
        <v>134</v>
      </c>
      <c r="C36" s="22"/>
      <c r="D36" s="15">
        <v>9</v>
      </c>
      <c r="E36" s="15">
        <v>9</v>
      </c>
      <c r="F36" s="15">
        <f>E36-D36</f>
        <v>0</v>
      </c>
      <c r="G36" s="12">
        <f t="shared" ref="G36" si="3">F36/D36*100</f>
        <v>0</v>
      </c>
      <c r="H36" s="27"/>
    </row>
    <row r="37" spans="1:8" ht="94.5" x14ac:dyDescent="0.25">
      <c r="A37" s="13" t="s">
        <v>64</v>
      </c>
      <c r="B37" s="19" t="s">
        <v>65</v>
      </c>
      <c r="C37" s="22"/>
      <c r="D37" s="15" t="s">
        <v>34</v>
      </c>
      <c r="E37" s="15" t="s">
        <v>34</v>
      </c>
      <c r="F37" s="22"/>
      <c r="G37" s="22"/>
      <c r="H37" s="19"/>
    </row>
    <row r="38" spans="1:8" ht="110.25" x14ac:dyDescent="0.25">
      <c r="A38" s="13" t="s">
        <v>125</v>
      </c>
      <c r="B38" s="36" t="s">
        <v>65</v>
      </c>
      <c r="C38" s="37"/>
      <c r="D38" s="15">
        <v>4</v>
      </c>
      <c r="E38" s="15">
        <v>4</v>
      </c>
      <c r="F38" s="15">
        <f>E38-D38</f>
        <v>0</v>
      </c>
      <c r="G38" s="12">
        <f t="shared" ref="G38:G39" si="4">F38/D38*100</f>
        <v>0</v>
      </c>
      <c r="H38" s="36"/>
    </row>
    <row r="39" spans="1:8" ht="94.5" x14ac:dyDescent="0.25">
      <c r="A39" s="13" t="s">
        <v>126</v>
      </c>
      <c r="B39" s="36" t="s">
        <v>65</v>
      </c>
      <c r="C39" s="37"/>
      <c r="D39" s="15">
        <v>1</v>
      </c>
      <c r="E39" s="15">
        <v>1</v>
      </c>
      <c r="F39" s="15">
        <f>E39-D39</f>
        <v>0</v>
      </c>
      <c r="G39" s="12">
        <f t="shared" si="4"/>
        <v>0</v>
      </c>
      <c r="H39" s="36"/>
    </row>
  </sheetData>
  <mergeCells count="14">
    <mergeCell ref="A1:H1"/>
    <mergeCell ref="A2:A4"/>
    <mergeCell ref="B2:B4"/>
    <mergeCell ref="C2:C4"/>
    <mergeCell ref="D2:G2"/>
    <mergeCell ref="D3:D4"/>
    <mergeCell ref="E3:E4"/>
    <mergeCell ref="F3:G3"/>
    <mergeCell ref="H2:H4"/>
    <mergeCell ref="A7:H7"/>
    <mergeCell ref="A23:H23"/>
    <mergeCell ref="A15:H15"/>
    <mergeCell ref="A21:H21"/>
    <mergeCell ref="A5:H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Мероприятия</vt:lpstr>
      <vt:lpstr>Целевые показатели</vt:lpstr>
      <vt:lpstr>Иные показатели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2024-02-07T10:13:30Z</dcterms:modified>
</cp:coreProperties>
</file>